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me\Files\Redirected Folders$\eshantz\Desktop\"/>
    </mc:Choice>
  </mc:AlternateContent>
  <xr:revisionPtr revIDLastSave="0" documentId="8_{E3F501A7-FF69-43F5-A6E0-AA184C14FF30}" xr6:coauthVersionLast="36" xr6:coauthVersionMax="36" xr10:uidLastSave="{00000000-0000-0000-0000-000000000000}"/>
  <bookViews>
    <workbookView xWindow="0" yWindow="0" windowWidth="28800" windowHeight="11680" xr2:uid="{00000000-000D-0000-FFFF-FFFF00000000}"/>
  </bookViews>
  <sheets>
    <sheet name="Summary" sheetId="15" r:id="rId1"/>
    <sheet name="Calcs" sheetId="8" r:id="rId2"/>
    <sheet name="Apr-Jun LTC" sheetId="12" r:id="rId3"/>
    <sheet name="Jul-Sep LTC" sheetId="13" r:id="rId4"/>
    <sheet name="Oct-Dec LTC" sheetId="14" r:id="rId5"/>
    <sheet name="Apr-Jun 019" sheetId="1" r:id="rId6"/>
    <sheet name="Jul-Sep 019" sheetId="2" r:id="rId7"/>
    <sheet name="Oct-Dec 019" sheetId="3" r:id="rId8"/>
    <sheet name="Apr-JunLTC" sheetId="9" r:id="rId9"/>
    <sheet name="Jul-SepLTC" sheetId="10" r:id="rId10"/>
    <sheet name="Oct-DecLTC" sheetId="11" r:id="rId11"/>
    <sheet name="Sheet6" sheetId="7" r:id="rId12"/>
  </sheets>
  <definedNames>
    <definedName name="_xlnm.Print_Area" localSheetId="1">Calcs!$N$1:$R$39</definedName>
  </definedNames>
  <calcPr calcId="191029"/>
  <pivotCaches>
    <pivotCache cacheId="0" r:id="rId13"/>
  </pivotCaches>
</workbook>
</file>

<file path=xl/calcChain.xml><?xml version="1.0" encoding="utf-8"?>
<calcChain xmlns="http://schemas.openxmlformats.org/spreadsheetml/2006/main">
  <c r="R39" i="8" l="1"/>
  <c r="Q39" i="8"/>
  <c r="P39" i="8"/>
  <c r="R38" i="8"/>
  <c r="Q38" i="8"/>
  <c r="P38" i="8"/>
  <c r="R10" i="8"/>
  <c r="R37" i="8" s="1"/>
  <c r="Q10" i="8"/>
  <c r="Q37" i="8" s="1"/>
  <c r="P10" i="8"/>
  <c r="R9" i="8"/>
  <c r="Q9" i="8"/>
  <c r="P9" i="8"/>
  <c r="P37" i="8" s="1"/>
  <c r="F8" i="8" l="1"/>
  <c r="E8" i="8"/>
  <c r="P35" i="8"/>
  <c r="Q35" i="8"/>
  <c r="R35" i="8"/>
  <c r="R18" i="8"/>
  <c r="F25" i="8"/>
  <c r="E25" i="8"/>
  <c r="Q19" i="8"/>
  <c r="Q18" i="8"/>
  <c r="P19" i="8"/>
  <c r="P18" i="8"/>
  <c r="R7" i="8"/>
  <c r="Q7" i="8"/>
  <c r="P7" i="8"/>
  <c r="R5" i="8"/>
  <c r="Q5" i="8"/>
  <c r="R8" i="8"/>
  <c r="Q8" i="8"/>
  <c r="P5" i="8"/>
  <c r="P8" i="8"/>
  <c r="P28" i="8" l="1"/>
  <c r="R23" i="8"/>
  <c r="R34" i="8" s="1"/>
  <c r="F21" i="8" s="1"/>
  <c r="P34" i="8"/>
  <c r="D21" i="8" s="1"/>
  <c r="Q34" i="8"/>
  <c r="E21" i="8" s="1"/>
  <c r="F6" i="8"/>
  <c r="E5" i="8"/>
  <c r="J48" i="13"/>
  <c r="J48" i="14"/>
  <c r="D4" i="8"/>
  <c r="J48" i="12"/>
  <c r="J48" i="9" l="1"/>
  <c r="J48" i="10"/>
  <c r="J48" i="11"/>
  <c r="D25" i="8" l="1"/>
  <c r="D8" i="8" l="1"/>
  <c r="K5" i="8" l="1"/>
  <c r="I5" i="8"/>
  <c r="J5" i="8" s="1"/>
  <c r="I7" i="8"/>
  <c r="J7" i="8" s="1"/>
  <c r="K7" i="8" s="1"/>
  <c r="I8" i="8" l="1"/>
  <c r="J8" i="3" l="1"/>
  <c r="J12" i="2"/>
  <c r="J14" i="1"/>
  <c r="J5" i="1" l="1"/>
  <c r="E19" i="8" l="1"/>
  <c r="E23" i="8" s="1"/>
  <c r="E26" i="8" s="1"/>
  <c r="D19" i="8"/>
  <c r="D23" i="8" s="1"/>
  <c r="D26" i="8" s="1"/>
  <c r="F19" i="8"/>
  <c r="F23" i="8" s="1"/>
  <c r="F26" i="8" s="1"/>
</calcChain>
</file>

<file path=xl/sharedStrings.xml><?xml version="1.0" encoding="utf-8"?>
<sst xmlns="http://schemas.openxmlformats.org/spreadsheetml/2006/main" count="3034" uniqueCount="304">
  <si>
    <t>No.</t>
  </si>
  <si>
    <t>Name</t>
  </si>
  <si>
    <t>Income/Balance</t>
  </si>
  <si>
    <t>Net Change</t>
  </si>
  <si>
    <t>Budgeted Amount</t>
  </si>
  <si>
    <t>Budget Available</t>
  </si>
  <si>
    <t>Account Type</t>
  </si>
  <si>
    <t>Balance at Date</t>
  </si>
  <si>
    <t>15250</t>
  </si>
  <si>
    <t>Program and Support Services</t>
  </si>
  <si>
    <t>Income Statement</t>
  </si>
  <si>
    <t>Posting</t>
  </si>
  <si>
    <t>15280</t>
  </si>
  <si>
    <t>Nursing and Personal Care</t>
  </si>
  <si>
    <t>15500</t>
  </si>
  <si>
    <t>Other Accommodation</t>
  </si>
  <si>
    <t>21000</t>
  </si>
  <si>
    <t>Salaries - MOS/Admin</t>
  </si>
  <si>
    <t>21100</t>
  </si>
  <si>
    <t>Salaries - PSW/Other UPP</t>
  </si>
  <si>
    <t>22100</t>
  </si>
  <si>
    <t>Benefits - PSW/Other UPP</t>
  </si>
  <si>
    <t>31000</t>
  </si>
  <si>
    <t>Supplies</t>
  </si>
  <si>
    <t>31150</t>
  </si>
  <si>
    <t>Supplies - Meds and Treatments</t>
  </si>
  <si>
    <t>33500</t>
  </si>
  <si>
    <t>Incontinent Supplies</t>
  </si>
  <si>
    <t>33720</t>
  </si>
  <si>
    <t>Supplies - Dishes and Cutlery</t>
  </si>
  <si>
    <t>37110</t>
  </si>
  <si>
    <t>Repairs &amp; Maintenance - Building</t>
  </si>
  <si>
    <t>37150</t>
  </si>
  <si>
    <t>Repairs &amp; Maintenance - Equipment</t>
  </si>
  <si>
    <t>39000</t>
  </si>
  <si>
    <t>Purchased Services</t>
  </si>
  <si>
    <t>Mortgage Interest</t>
  </si>
  <si>
    <t>90210</t>
  </si>
  <si>
    <t>Amortization Expense</t>
  </si>
  <si>
    <t>90100</t>
  </si>
  <si>
    <t>Administrative Charge FMH</t>
  </si>
  <si>
    <t>88000</t>
  </si>
  <si>
    <t>Staff Appreciation Expense</t>
  </si>
  <si>
    <t>87000</t>
  </si>
  <si>
    <t>Travel Expense</t>
  </si>
  <si>
    <t>86900</t>
  </si>
  <si>
    <t>TeleCommunications Expense</t>
  </si>
  <si>
    <t>86800</t>
  </si>
  <si>
    <t>Printing and Stationary Expense</t>
  </si>
  <si>
    <t>86700</t>
  </si>
  <si>
    <t>Postage Expense</t>
  </si>
  <si>
    <t>86600</t>
  </si>
  <si>
    <t>Insurance Expense</t>
  </si>
  <si>
    <t>86500</t>
  </si>
  <si>
    <t>Auditing Expense</t>
  </si>
  <si>
    <t>86300</t>
  </si>
  <si>
    <t>Advertising Expense</t>
  </si>
  <si>
    <t>86200</t>
  </si>
  <si>
    <t>Education Expense</t>
  </si>
  <si>
    <t>86100</t>
  </si>
  <si>
    <t>Computer and Software Expense</t>
  </si>
  <si>
    <t>80100</t>
  </si>
  <si>
    <t>Utilities - Water</t>
  </si>
  <si>
    <t>73000</t>
  </si>
  <si>
    <t>Utilities - Electric</t>
  </si>
  <si>
    <t>72000</t>
  </si>
  <si>
    <t>Utilities - Gas</t>
  </si>
  <si>
    <t>71000</t>
  </si>
  <si>
    <t>Physiotherapy</t>
  </si>
  <si>
    <t>39100</t>
  </si>
  <si>
    <t>Garbage Pickup</t>
  </si>
  <si>
    <t>38000</t>
  </si>
  <si>
    <t>Repairs &amp; Maintenance - Elevator</t>
  </si>
  <si>
    <t>37180</t>
  </si>
  <si>
    <t>Repairs &amp; Maintenance - Parking and Driveways</t>
  </si>
  <si>
    <t>37160</t>
  </si>
  <si>
    <t>Repairs &amp; Maintenance - Window and Doors</t>
  </si>
  <si>
    <t>37140</t>
  </si>
  <si>
    <t>Repairs &amp; Maintenance - Lawn and Grounds</t>
  </si>
  <si>
    <t>37130</t>
  </si>
  <si>
    <t>Linens</t>
  </si>
  <si>
    <t>36000</t>
  </si>
  <si>
    <t>Physician on Call</t>
  </si>
  <si>
    <t>35100</t>
  </si>
  <si>
    <t>Home Physician</t>
  </si>
  <si>
    <t>35000</t>
  </si>
  <si>
    <t>Membership Fees</t>
  </si>
  <si>
    <t>34000</t>
  </si>
  <si>
    <t>Provision Recovery - Raw Food</t>
  </si>
  <si>
    <t>33820</t>
  </si>
  <si>
    <t>Grocery Purchases - Special Diets</t>
  </si>
  <si>
    <t>33802</t>
  </si>
  <si>
    <t>Grocery Purchases</t>
  </si>
  <si>
    <t>33800</t>
  </si>
  <si>
    <t>Supplies - Paper Products</t>
  </si>
  <si>
    <t>33710</t>
  </si>
  <si>
    <t>Chemicals</t>
  </si>
  <si>
    <t>33700</t>
  </si>
  <si>
    <t>Pastoral Care</t>
  </si>
  <si>
    <t>32500</t>
  </si>
  <si>
    <t>Recreation Entertainment Expense</t>
  </si>
  <si>
    <t>32000</t>
  </si>
  <si>
    <t>Supplies - High Intensity</t>
  </si>
  <si>
    <t>31100</t>
  </si>
  <si>
    <t xml:space="preserve">Equipment Leasing Expense - EXPENSE </t>
  </si>
  <si>
    <t>30200</t>
  </si>
  <si>
    <t>Benefits - MOS/Admin</t>
  </si>
  <si>
    <t>22000</t>
  </si>
  <si>
    <t>Amortization- Deferred Donation Revenues</t>
  </si>
  <si>
    <t>17100</t>
  </si>
  <si>
    <t>Structural Compliance</t>
  </si>
  <si>
    <t>15530</t>
  </si>
  <si>
    <t>Quality Attainment Premium</t>
  </si>
  <si>
    <t>15520</t>
  </si>
  <si>
    <t>High Intensity - Nursing Supplies</t>
  </si>
  <si>
    <t>15490</t>
  </si>
  <si>
    <t xml:space="preserve">Physician On-Call Funding </t>
  </si>
  <si>
    <t>15480</t>
  </si>
  <si>
    <t>Project Funding</t>
  </si>
  <si>
    <t>15420</t>
  </si>
  <si>
    <t>Global Funding - Other Accommodation</t>
  </si>
  <si>
    <t>15333</t>
  </si>
  <si>
    <t>Global Funding - Raw Food</t>
  </si>
  <si>
    <t>15332</t>
  </si>
  <si>
    <t>Global Funding - Nursing and Personal Care</t>
  </si>
  <si>
    <t>15331</t>
  </si>
  <si>
    <t>Global Funding - Program and Support Services</t>
  </si>
  <si>
    <t>15330</t>
  </si>
  <si>
    <t>Equalization Funding - Nursing</t>
  </si>
  <si>
    <t>15320</t>
  </si>
  <si>
    <t>Equalization Funding - Accommodation</t>
  </si>
  <si>
    <t>15310</t>
  </si>
  <si>
    <t>Equalization Funding - Program</t>
  </si>
  <si>
    <t>15300</t>
  </si>
  <si>
    <t>Raw Food Funding</t>
  </si>
  <si>
    <t>15290</t>
  </si>
  <si>
    <t>Basic Accommodation Contra</t>
  </si>
  <si>
    <t>15210</t>
  </si>
  <si>
    <t>Preferred Accommodation</t>
  </si>
  <si>
    <t>15130</t>
  </si>
  <si>
    <t>Basic Accommodation</t>
  </si>
  <si>
    <t>15100</t>
  </si>
  <si>
    <t>TV Revenue</t>
  </si>
  <si>
    <t>15095</t>
  </si>
  <si>
    <t>Internet Revenue</t>
  </si>
  <si>
    <t>15090</t>
  </si>
  <si>
    <t>Telephone Revenue</t>
  </si>
  <si>
    <t>15085</t>
  </si>
  <si>
    <t>Recreation Entertainment Recovery</t>
  </si>
  <si>
    <t>32010</t>
  </si>
  <si>
    <t>Board Discretionary Spending</t>
  </si>
  <si>
    <t>89000</t>
  </si>
  <si>
    <t>Legal Expense</t>
  </si>
  <si>
    <t>86400</t>
  </si>
  <si>
    <t>Equipment Maintenance and Replacement</t>
  </si>
  <si>
    <t>30100</t>
  </si>
  <si>
    <t>Rent</t>
  </si>
  <si>
    <t>15010</t>
  </si>
  <si>
    <t>Apr - Jun</t>
  </si>
  <si>
    <t>Jul - Sep</t>
  </si>
  <si>
    <t>Oct - Dec</t>
  </si>
  <si>
    <t>Less: Pandemic Pay Rec'd</t>
  </si>
  <si>
    <t>Period 1 - Hrly</t>
  </si>
  <si>
    <t>Period 1 - Lump</t>
  </si>
  <si>
    <t>Period 2 - Hrly</t>
  </si>
  <si>
    <t>Period 2 - Lump</t>
  </si>
  <si>
    <t>Period 3 - Hrly</t>
  </si>
  <si>
    <t>Period 3 - Lump</t>
  </si>
  <si>
    <t>Net Wages &amp; Benefits</t>
  </si>
  <si>
    <t>Period 4 - Hrly</t>
  </si>
  <si>
    <t>Period 4 - Lump</t>
  </si>
  <si>
    <t>Period 5 - WEP</t>
  </si>
  <si>
    <t>Net COVID Expenses</t>
  </si>
  <si>
    <t>Identified COVID Supplies and Equipment</t>
  </si>
  <si>
    <t>Wages and benefits over budget</t>
  </si>
  <si>
    <t>Global LOC</t>
  </si>
  <si>
    <t>CMI</t>
  </si>
  <si>
    <t>NET DUE</t>
  </si>
  <si>
    <t>Fairview - LTC Prevention and Containment Funding Reconciliation</t>
  </si>
  <si>
    <t>Less: CMI &amp; Global Funding Increases rec'd</t>
  </si>
  <si>
    <t>Property Taxes</t>
  </si>
  <si>
    <t>90310</t>
  </si>
  <si>
    <t>Fundraising Expenses</t>
  </si>
  <si>
    <t>89500</t>
  </si>
  <si>
    <t>Replacement Reserve Expense</t>
  </si>
  <si>
    <t>89100</t>
  </si>
  <si>
    <t>Bad Debts Expense</t>
  </si>
  <si>
    <t>86000</t>
  </si>
  <si>
    <t>Repairs &amp; Maintenance - Vehicle</t>
  </si>
  <si>
    <t>37170</t>
  </si>
  <si>
    <t>Repairs &amp; Maintenance - Pool</t>
  </si>
  <si>
    <t>37120</t>
  </si>
  <si>
    <t>Supplies - Store</t>
  </si>
  <si>
    <t>33830</t>
  </si>
  <si>
    <t>High Intensity - Raw Food</t>
  </si>
  <si>
    <t>33810</t>
  </si>
  <si>
    <t>Supplies - Hairdressing</t>
  </si>
  <si>
    <t>33600</t>
  </si>
  <si>
    <t>Social Food Cost</t>
  </si>
  <si>
    <t>32200</t>
  </si>
  <si>
    <t>Other Expenses</t>
  </si>
  <si>
    <t>31200</t>
  </si>
  <si>
    <t>Salaries &amp; Benefits Recovery</t>
  </si>
  <si>
    <t>29000</t>
  </si>
  <si>
    <t>Benefits - RPN</t>
  </si>
  <si>
    <t>22300</t>
  </si>
  <si>
    <t>Benefits - RN</t>
  </si>
  <si>
    <t>22200</t>
  </si>
  <si>
    <t>Salaries - RPN</t>
  </si>
  <si>
    <t>21300</t>
  </si>
  <si>
    <t>Salaries - RN</t>
  </si>
  <si>
    <t>21200</t>
  </si>
  <si>
    <t>Gain or (Loss) on Sale of Fixed Assets</t>
  </si>
  <si>
    <t>15670</t>
  </si>
  <si>
    <t>General Income</t>
  </si>
  <si>
    <t>15650</t>
  </si>
  <si>
    <t>Interest Income - Investments</t>
  </si>
  <si>
    <t>15640</t>
  </si>
  <si>
    <t>Bank Service Charges</t>
  </si>
  <si>
    <t>15630</t>
  </si>
  <si>
    <t>Donations - Non-Receiptable/Special Fundraising</t>
  </si>
  <si>
    <t>15620</t>
  </si>
  <si>
    <t>Donations - Receiptable</t>
  </si>
  <si>
    <t>15610</t>
  </si>
  <si>
    <t>15580</t>
  </si>
  <si>
    <t>Pay Equity</t>
  </si>
  <si>
    <t>15550</t>
  </si>
  <si>
    <t>Prior Period Adjustments</t>
  </si>
  <si>
    <t>15540</t>
  </si>
  <si>
    <t>Subsidy Funding</t>
  </si>
  <si>
    <t>15510</t>
  </si>
  <si>
    <t>15295</t>
  </si>
  <si>
    <t>Physiotherapy Funding</t>
  </si>
  <si>
    <t>15270</t>
  </si>
  <si>
    <t>Craft Sales</t>
  </si>
  <si>
    <t>15170</t>
  </si>
  <si>
    <t>Transportation Recoveries</t>
  </si>
  <si>
    <t>15160</t>
  </si>
  <si>
    <t>Store Sales</t>
  </si>
  <si>
    <t>15150</t>
  </si>
  <si>
    <t>Hairdressing</t>
  </si>
  <si>
    <t>15140</t>
  </si>
  <si>
    <t>15080</t>
  </si>
  <si>
    <t>Pool and Patio Revenue</t>
  </si>
  <si>
    <t>15076</t>
  </si>
  <si>
    <t>Meals Revenue</t>
  </si>
  <si>
    <t>15075</t>
  </si>
  <si>
    <t>Care Revenue</t>
  </si>
  <si>
    <t>15070</t>
  </si>
  <si>
    <t>Accomodation Revenue</t>
  </si>
  <si>
    <t>15060</t>
  </si>
  <si>
    <t>Maintenance Fees</t>
  </si>
  <si>
    <t>15050</t>
  </si>
  <si>
    <t>Screeners</t>
  </si>
  <si>
    <t>RPN</t>
  </si>
  <si>
    <t>PSW</t>
  </si>
  <si>
    <t>Huron Crossing Bldg &amp; Equip</t>
  </si>
  <si>
    <t>Purchased Computers</t>
  </si>
  <si>
    <t>SE Cleaning Solutions</t>
  </si>
  <si>
    <t>37140-10</t>
  </si>
  <si>
    <t>11900-95</t>
  </si>
  <si>
    <t>(30000-39999)-96</t>
  </si>
  <si>
    <t>Counter Action Kitchen &amp; Vanities</t>
  </si>
  <si>
    <t>37110-10-700</t>
  </si>
  <si>
    <t>Touch2Play Inc.</t>
  </si>
  <si>
    <t>37150-10-200</t>
  </si>
  <si>
    <t>Paper Products</t>
  </si>
  <si>
    <t>33710-10-300</t>
  </si>
  <si>
    <t>Denise Winger</t>
  </si>
  <si>
    <t>39000-10-500/600</t>
  </si>
  <si>
    <t>Advertising</t>
  </si>
  <si>
    <t>86200-10|30|40|50|60-800</t>
  </si>
  <si>
    <t>Nursing</t>
  </si>
  <si>
    <t>Other</t>
  </si>
  <si>
    <t>Nursing Supplies</t>
  </si>
  <si>
    <t>Equipment - Other</t>
  </si>
  <si>
    <t>Peter Ball</t>
  </si>
  <si>
    <t>39000-xx-700</t>
  </si>
  <si>
    <t>Auxilliary</t>
  </si>
  <si>
    <t>Supplies - Other</t>
  </si>
  <si>
    <t>Equipment - IT</t>
  </si>
  <si>
    <t>Supplies - Cleaning</t>
  </si>
  <si>
    <t>Supplies - PPE</t>
  </si>
  <si>
    <t>1st  Quarter</t>
  </si>
  <si>
    <t>2nd  Quarter</t>
  </si>
  <si>
    <t>3rd  Quarter</t>
  </si>
  <si>
    <t>Pickles</t>
  </si>
  <si>
    <t>37140-99-700</t>
  </si>
  <si>
    <t>Renovations</t>
  </si>
  <si>
    <t>Title</t>
  </si>
  <si>
    <t>Row Labels</t>
  </si>
  <si>
    <t>(blank)</t>
  </si>
  <si>
    <t>Grand Total</t>
  </si>
  <si>
    <t>Sum of 1st  Quarter</t>
  </si>
  <si>
    <t>Sum of 2nd  Quarter</t>
  </si>
  <si>
    <t>Sum of 3rd  Quarter</t>
  </si>
  <si>
    <t>Less: P&amp;C funding received</t>
  </si>
  <si>
    <t>Total non-019</t>
  </si>
  <si>
    <t>Total Supplies &amp; Equipment</t>
  </si>
  <si>
    <t>Swab Testing</t>
  </si>
  <si>
    <t>Nurse Consultant</t>
  </si>
  <si>
    <t>Total Expenses</t>
  </si>
  <si>
    <t>P &amp; C Funding Received to date</t>
  </si>
  <si>
    <t>Fairview - LTC P &amp; C Funding Reconciliation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</si>
</sst>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\ \ ;\(#,##0.00\)\ "/>
  </numFmts>
  <fonts count="5" x14ac:knownFonts="1"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164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1">
    <xf numFmtId="0" fontId="0" fillId="0" borderId="0" xfId="0"/>
    <xf numFmtId="49" fontId="1" fillId="2" borderId="0" xfId="0" applyNumberFormat="1" applyFont="1" applyFill="1"/>
    <xf numFmtId="49" fontId="0" fillId="0" borderId="0" xfId="0" applyNumberFormat="1"/>
    <xf numFmtId="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164" fontId="0" fillId="0" borderId="0" xfId="0" applyNumberFormat="1"/>
    <xf numFmtId="44" fontId="0" fillId="0" borderId="1" xfId="1" applyFont="1" applyBorder="1"/>
    <xf numFmtId="164" fontId="4" fillId="0" borderId="0" xfId="0" applyNumberFormat="1" applyFont="1"/>
    <xf numFmtId="0" fontId="0" fillId="0" borderId="0" xfId="0" quotePrefix="1" applyAlignment="1">
      <alignment horizontal="left"/>
    </xf>
    <xf numFmtId="44" fontId="0" fillId="3" borderId="2" xfId="1" applyFont="1" applyFill="1" applyBorder="1"/>
    <xf numFmtId="0" fontId="0" fillId="4" borderId="0" xfId="0" applyFill="1"/>
    <xf numFmtId="0" fontId="3" fillId="4" borderId="0" xfId="0" quotePrefix="1" applyFont="1" applyFill="1" applyAlignment="1">
      <alignment horizontal="left"/>
    </xf>
    <xf numFmtId="43" fontId="0" fillId="0" borderId="0" xfId="3" applyFont="1"/>
    <xf numFmtId="43" fontId="0" fillId="0" borderId="0" xfId="0" applyNumberFormat="1"/>
    <xf numFmtId="0" fontId="0" fillId="0" borderId="0" xfId="0" pivotButton="1"/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43" fontId="0" fillId="0" borderId="0" xfId="5" applyFont="1"/>
    <xf numFmtId="43" fontId="0" fillId="0" borderId="1" xfId="0" applyNumberFormat="1" applyBorder="1"/>
  </cellXfs>
  <cellStyles count="8">
    <cellStyle name="Comma" xfId="3" builtinId="3"/>
    <cellStyle name="Comma 2" xfId="7" xr:uid="{00000000-0005-0000-0000-00002F000000}"/>
    <cellStyle name="Comma 3" xfId="5" xr:uid="{00000000-0005-0000-0000-000032000000}"/>
    <cellStyle name="Currency" xfId="1" builtinId="4"/>
    <cellStyle name="Currency 2" xfId="6" xr:uid="{00000000-0005-0000-0000-000030000000}"/>
    <cellStyle name="Currency 3" xfId="4" xr:uid="{00000000-0005-0000-0000-000034000000}"/>
    <cellStyle name="Normal" xfId="0" builtinId="0"/>
    <cellStyle name="Parenthesis" xfId="2" xr:uid="{563ADA3E-94C2-4114-9029-24513EA0FC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30</xdr:col>
      <xdr:colOff>231099</xdr:colOff>
      <xdr:row>30</xdr:row>
      <xdr:rowOff>29350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63B96F-E1C3-4212-9719-87949400A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17909499" cy="55538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30</xdr:col>
      <xdr:colOff>154889</xdr:colOff>
      <xdr:row>48</xdr:row>
      <xdr:rowOff>162400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AA8998-3122-417C-A24F-612555F4E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5905500"/>
          <a:ext cx="17833289" cy="34009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ent Martin" refreshedDate="44232.388364467595" createdVersion="6" refreshedVersion="6" minRefreshableVersion="3" recordCount="27" xr:uid="{D148C395-9EF8-4C28-8CB2-51A0C195BDD2}">
  <cacheSource type="worksheet">
    <worksheetSource ref="P4:S31" sheet="Calcs"/>
  </cacheSource>
  <cacheFields count="4">
    <cacheField name="1st  Quarter" numFmtId="0">
      <sharedItems containsString="0" containsBlank="1" containsNumber="1" minValue="0" maxValue="130661.42"/>
    </cacheField>
    <cacheField name="2nd  Quarter" numFmtId="0">
      <sharedItems containsString="0" containsBlank="1" containsNumber="1" minValue="0" maxValue="58179.154500000004"/>
    </cacheField>
    <cacheField name="3rd  Quarter" numFmtId="0">
      <sharedItems containsString="0" containsBlank="1" containsNumber="1" minValue="0" maxValue="58179.154500000004"/>
    </cacheField>
    <cacheField name="Title" numFmtId="0">
      <sharedItems containsBlank="1" count="10">
        <s v="Nursing"/>
        <s v="PSW"/>
        <s v="Auxilliary"/>
        <m/>
        <s v="Supplies - PPE"/>
        <s v="Supplies - Other"/>
        <s v="Other"/>
        <s v="Equipment - IT"/>
        <s v="Supplies - Cleaning"/>
        <s v="Renovation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">
  <r>
    <n v="22241.699999999997"/>
    <n v="22241.699999999997"/>
    <n v="22241.699999999997"/>
    <x v="0"/>
  </r>
  <r>
    <n v="0"/>
    <n v="0"/>
    <n v="0"/>
    <x v="0"/>
  </r>
  <r>
    <n v="58179.154500000004"/>
    <n v="58179.154500000004"/>
    <n v="58179.154500000004"/>
    <x v="1"/>
  </r>
  <r>
    <n v="44918.105471999996"/>
    <n v="44918.105471999996"/>
    <n v="44918.105471999996"/>
    <x v="2"/>
  </r>
  <r>
    <n v="6861.1978285714285"/>
    <n v="6861.1978285714285"/>
    <n v="6861.1978285714285"/>
    <x v="0"/>
  </r>
  <r>
    <n v="18873.799999999996"/>
    <n v="17494.390000000003"/>
    <n v="862.5"/>
    <x v="0"/>
  </r>
  <r>
    <m/>
    <m/>
    <m/>
    <x v="3"/>
  </r>
  <r>
    <m/>
    <m/>
    <m/>
    <x v="3"/>
  </r>
  <r>
    <m/>
    <m/>
    <m/>
    <x v="3"/>
  </r>
  <r>
    <m/>
    <m/>
    <m/>
    <x v="3"/>
  </r>
  <r>
    <m/>
    <m/>
    <m/>
    <x v="3"/>
  </r>
  <r>
    <m/>
    <m/>
    <m/>
    <x v="3"/>
  </r>
  <r>
    <m/>
    <m/>
    <m/>
    <x v="3"/>
  </r>
  <r>
    <n v="130661.42"/>
    <n v="40645.08"/>
    <n v="32956.659999999996"/>
    <x v="4"/>
  </r>
  <r>
    <n v="5780.05"/>
    <n v="3178.4700000000003"/>
    <m/>
    <x v="5"/>
  </r>
  <r>
    <m/>
    <m/>
    <m/>
    <x v="3"/>
  </r>
  <r>
    <m/>
    <m/>
    <m/>
    <x v="3"/>
  </r>
  <r>
    <m/>
    <m/>
    <n v="25010.57"/>
    <x v="6"/>
  </r>
  <r>
    <n v="6743.03"/>
    <n v="3318.1"/>
    <n v="15467.73"/>
    <x v="7"/>
  </r>
  <r>
    <m/>
    <n v="815.93"/>
    <n v="1631.85"/>
    <x v="8"/>
  </r>
  <r>
    <n v="2193.13"/>
    <n v="2193.13"/>
    <m/>
    <x v="9"/>
  </r>
  <r>
    <m/>
    <m/>
    <n v="5665.77"/>
    <x v="7"/>
  </r>
  <r>
    <n v="5325.4"/>
    <n v="4368.22"/>
    <n v="5735.45"/>
    <x v="5"/>
  </r>
  <r>
    <n v="10312.5"/>
    <m/>
    <m/>
    <x v="2"/>
  </r>
  <r>
    <n v="3685.08"/>
    <n v="4624"/>
    <n v="6221.35"/>
    <x v="6"/>
  </r>
  <r>
    <n v="10773.39"/>
    <n v="16032.76"/>
    <n v="6579.42"/>
    <x v="9"/>
  </r>
  <r>
    <m/>
    <n v="3096.13"/>
    <m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BEF0593-BE8C-430B-ADAB-6C00D7627B03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W5:Z16" firstHeaderRow="0" firstDataRow="1" firstDataCol="1"/>
  <pivotFields count="4">
    <pivotField dataField="1" showAll="0"/>
    <pivotField dataField="1" showAll="0"/>
    <pivotField dataField="1" showAll="0"/>
    <pivotField axis="axisRow" showAll="0">
      <items count="11">
        <item x="2"/>
        <item x="7"/>
        <item x="0"/>
        <item x="6"/>
        <item x="1"/>
        <item x="9"/>
        <item x="8"/>
        <item x="5"/>
        <item x="4"/>
        <item x="3"/>
        <item t="default"/>
      </items>
    </pivotField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1st  Quarter" fld="0" baseField="0" baseItem="0"/>
    <dataField name="Sum of 2nd  Quarter" fld="1" baseField="0" baseItem="0"/>
    <dataField name="Sum of 3rd  Quarter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D324F26-05D2-4D8A-9713-2B68621ACDC5}" name="Table111" displayName="Table111" ref="A1:H113" totalsRowShown="0">
  <autoFilter ref="A1:H113" xr:uid="{00000000-0009-0000-0100-000001000000}"/>
  <tableColumns count="8">
    <tableColumn id="1" xr3:uid="{00000000-0010-0000-0000-000001000000}" name="No."/>
    <tableColumn id="2" xr3:uid="{00000000-0010-0000-0000-000002000000}" name="Name"/>
    <tableColumn id="3" xr3:uid="{00000000-0010-0000-0000-000003000000}" name="Income/Balance"/>
    <tableColumn id="4" xr3:uid="{00000000-0010-0000-0000-000004000000}" name="Net Change"/>
    <tableColumn id="5" xr3:uid="{00000000-0010-0000-0000-000005000000}" name="Budgeted Amount"/>
    <tableColumn id="6" xr3:uid="{00000000-0010-0000-0000-000006000000}" name="Budget Available"/>
    <tableColumn id="7" xr3:uid="{00000000-0010-0000-0000-000007000000}" name="Account Type"/>
    <tableColumn id="8" xr3:uid="{00000000-0010-0000-0000-000008000000}" name="Balance at Dat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6313A44-7F7E-4025-8816-FD641D009F2D}" name="Table112" displayName="Table112" ref="A1:H113" totalsRowShown="0">
  <autoFilter ref="A1:H113" xr:uid="{00000000-0009-0000-0100-000001000000}"/>
  <tableColumns count="8">
    <tableColumn id="1" xr3:uid="{00000000-0010-0000-0000-000001000000}" name="No."/>
    <tableColumn id="2" xr3:uid="{00000000-0010-0000-0000-000002000000}" name="Name"/>
    <tableColumn id="3" xr3:uid="{00000000-0010-0000-0000-000003000000}" name="Income/Balance"/>
    <tableColumn id="4" xr3:uid="{00000000-0010-0000-0000-000004000000}" name="Net Change"/>
    <tableColumn id="5" xr3:uid="{00000000-0010-0000-0000-000005000000}" name="Budgeted Amount"/>
    <tableColumn id="6" xr3:uid="{00000000-0010-0000-0000-000006000000}" name="Budget Available"/>
    <tableColumn id="7" xr3:uid="{00000000-0010-0000-0000-000007000000}" name="Account Type"/>
    <tableColumn id="8" xr3:uid="{00000000-0010-0000-0000-000008000000}" name="Balance at Dat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5B08115-E744-4294-809F-10C4256FC911}" name="Table113" displayName="Table113" ref="A1:H113" totalsRowShown="0">
  <autoFilter ref="A1:H113" xr:uid="{00000000-0009-0000-0100-000001000000}"/>
  <tableColumns count="8">
    <tableColumn id="1" xr3:uid="{00000000-0010-0000-0000-000001000000}" name="No."/>
    <tableColumn id="2" xr3:uid="{00000000-0010-0000-0000-000002000000}" name="Name"/>
    <tableColumn id="3" xr3:uid="{00000000-0010-0000-0000-000003000000}" name="Income/Balance"/>
    <tableColumn id="4" xr3:uid="{00000000-0010-0000-0000-000004000000}" name="Net Change"/>
    <tableColumn id="5" xr3:uid="{00000000-0010-0000-0000-000005000000}" name="Budgeted Amount"/>
    <tableColumn id="6" xr3:uid="{00000000-0010-0000-0000-000006000000}" name="Budget Available"/>
    <tableColumn id="7" xr3:uid="{00000000-0010-0000-0000-000007000000}" name="Account Type"/>
    <tableColumn id="8" xr3:uid="{00000000-0010-0000-0000-000008000000}" name="Balance at Dat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14" totalsRowShown="0">
  <autoFilter ref="A1:H14" xr:uid="{00000000-0009-0000-0100-000001000000}"/>
  <tableColumns count="8">
    <tableColumn id="1" xr3:uid="{00000000-0010-0000-0000-000001000000}" name="No."/>
    <tableColumn id="2" xr3:uid="{00000000-0010-0000-0000-000002000000}" name="Name"/>
    <tableColumn id="3" xr3:uid="{00000000-0010-0000-0000-000003000000}" name="Income/Balance"/>
    <tableColumn id="4" xr3:uid="{00000000-0010-0000-0000-000004000000}" name="Net Change"/>
    <tableColumn id="5" xr3:uid="{00000000-0010-0000-0000-000005000000}" name="Budgeted Amount"/>
    <tableColumn id="6" xr3:uid="{00000000-0010-0000-0000-000006000000}" name="Budget Available"/>
    <tableColumn id="7" xr3:uid="{00000000-0010-0000-0000-000007000000}" name="Account Type"/>
    <tableColumn id="8" xr3:uid="{00000000-0010-0000-0000-000008000000}" name="Balance at Dat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14484EF-BEB6-4091-B216-721471ABA206}" name="Table13" displayName="Table13" ref="A1:H12" totalsRowShown="0">
  <autoFilter ref="A1:H12" xr:uid="{00000000-0009-0000-0100-000001000000}"/>
  <tableColumns count="8">
    <tableColumn id="1" xr3:uid="{00000000-0010-0000-0000-000001000000}" name="No."/>
    <tableColumn id="2" xr3:uid="{00000000-0010-0000-0000-000002000000}" name="Name"/>
    <tableColumn id="3" xr3:uid="{00000000-0010-0000-0000-000003000000}" name="Income/Balance"/>
    <tableColumn id="4" xr3:uid="{00000000-0010-0000-0000-000004000000}" name="Net Change"/>
    <tableColumn id="5" xr3:uid="{00000000-0010-0000-0000-000005000000}" name="Budgeted Amount"/>
    <tableColumn id="6" xr3:uid="{00000000-0010-0000-0000-000006000000}" name="Budget Available"/>
    <tableColumn id="7" xr3:uid="{00000000-0010-0000-0000-000007000000}" name="Account Type"/>
    <tableColumn id="8" xr3:uid="{00000000-0010-0000-0000-000008000000}" name="Balance at Dat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2974BB9-5C79-4E01-B264-712DB3BED418}" name="Table14" displayName="Table14" ref="A1:H8" totalsRowShown="0">
  <autoFilter ref="A1:H8" xr:uid="{00000000-0009-0000-0100-000001000000}"/>
  <tableColumns count="8">
    <tableColumn id="1" xr3:uid="{00000000-0010-0000-0000-000001000000}" name="No."/>
    <tableColumn id="2" xr3:uid="{00000000-0010-0000-0000-000002000000}" name="Name"/>
    <tableColumn id="3" xr3:uid="{00000000-0010-0000-0000-000003000000}" name="Income/Balance"/>
    <tableColumn id="4" xr3:uid="{00000000-0010-0000-0000-000004000000}" name="Net Change"/>
    <tableColumn id="5" xr3:uid="{00000000-0010-0000-0000-000005000000}" name="Budgeted Amount"/>
    <tableColumn id="6" xr3:uid="{00000000-0010-0000-0000-000006000000}" name="Budget Available"/>
    <tableColumn id="7" xr3:uid="{00000000-0010-0000-0000-000007000000}" name="Account Type"/>
    <tableColumn id="8" xr3:uid="{00000000-0010-0000-0000-000008000000}" name="Balance at Dat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4CECB33-33EA-4EC1-8619-21EB4D315366}" name="Table18" displayName="Table18" ref="A1:H113" totalsRowShown="0">
  <autoFilter ref="A1:H113" xr:uid="{00000000-0009-0000-0100-000001000000}"/>
  <tableColumns count="8">
    <tableColumn id="1" xr3:uid="{00000000-0010-0000-0000-000001000000}" name="No."/>
    <tableColumn id="2" xr3:uid="{00000000-0010-0000-0000-000002000000}" name="Name"/>
    <tableColumn id="3" xr3:uid="{00000000-0010-0000-0000-000003000000}" name="Income/Balance"/>
    <tableColumn id="4" xr3:uid="{00000000-0010-0000-0000-000004000000}" name="Net Change"/>
    <tableColumn id="5" xr3:uid="{00000000-0010-0000-0000-000005000000}" name="Budgeted Amount"/>
    <tableColumn id="6" xr3:uid="{00000000-0010-0000-0000-000006000000}" name="Budget Available"/>
    <tableColumn id="7" xr3:uid="{00000000-0010-0000-0000-000007000000}" name="Account Type"/>
    <tableColumn id="8" xr3:uid="{00000000-0010-0000-0000-000008000000}" name="Balance at Date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A9D8330-DDCC-4CFB-B007-1DDB1E348656}" name="Table19" displayName="Table19" ref="A1:H113" totalsRowShown="0">
  <autoFilter ref="A1:H113" xr:uid="{00000000-0009-0000-0100-000001000000}"/>
  <tableColumns count="8">
    <tableColumn id="1" xr3:uid="{00000000-0010-0000-0000-000001000000}" name="No."/>
    <tableColumn id="2" xr3:uid="{00000000-0010-0000-0000-000002000000}" name="Name"/>
    <tableColumn id="3" xr3:uid="{00000000-0010-0000-0000-000003000000}" name="Income/Balance"/>
    <tableColumn id="4" xr3:uid="{00000000-0010-0000-0000-000004000000}" name="Net Change"/>
    <tableColumn id="5" xr3:uid="{00000000-0010-0000-0000-000005000000}" name="Budgeted Amount"/>
    <tableColumn id="6" xr3:uid="{00000000-0010-0000-0000-000006000000}" name="Budget Available"/>
    <tableColumn id="7" xr3:uid="{00000000-0010-0000-0000-000007000000}" name="Account Type"/>
    <tableColumn id="8" xr3:uid="{00000000-0010-0000-0000-000008000000}" name="Balance at Date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E092C45-A7E5-41EF-838D-312351F41BC1}" name="Table110" displayName="Table110" ref="A1:H113" totalsRowShown="0">
  <autoFilter ref="A1:H113" xr:uid="{00000000-0009-0000-0100-000001000000}"/>
  <tableColumns count="8">
    <tableColumn id="1" xr3:uid="{00000000-0010-0000-0000-000001000000}" name="No."/>
    <tableColumn id="2" xr3:uid="{00000000-0010-0000-0000-000002000000}" name="Name"/>
    <tableColumn id="3" xr3:uid="{00000000-0010-0000-0000-000003000000}" name="Income/Balance"/>
    <tableColumn id="4" xr3:uid="{00000000-0010-0000-0000-000004000000}" name="Net Change"/>
    <tableColumn id="5" xr3:uid="{00000000-0010-0000-0000-000005000000}" name="Budgeted Amount"/>
    <tableColumn id="6" xr3:uid="{00000000-0010-0000-0000-000006000000}" name="Budget Available"/>
    <tableColumn id="7" xr3:uid="{00000000-0010-0000-0000-000007000000}" name="Account Type"/>
    <tableColumn id="8" xr3:uid="{00000000-0010-0000-0000-000008000000}" name="Balance at Da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C97EC-8D75-420E-B349-2C5394705442}">
  <dimension ref="A1:F40"/>
  <sheetViews>
    <sheetView tabSelected="1" workbookViewId="0">
      <selection activeCell="A2" sqref="A2"/>
    </sheetView>
  </sheetViews>
  <sheetFormatPr defaultRowHeight="14.5" x14ac:dyDescent="0.35"/>
  <cols>
    <col min="1" max="1" width="24.36328125" customWidth="1"/>
    <col min="2" max="2" width="18.6328125" style="16" customWidth="1"/>
    <col min="3" max="3" width="10.81640625" hidden="1" customWidth="1"/>
    <col min="4" max="6" width="13.54296875" customWidth="1"/>
  </cols>
  <sheetData>
    <row r="1" spans="1:6" ht="18.5" x14ac:dyDescent="0.45">
      <c r="A1" s="12" t="s">
        <v>303</v>
      </c>
      <c r="B1" s="11"/>
      <c r="C1" s="11"/>
      <c r="D1" s="11"/>
      <c r="E1" s="11"/>
      <c r="F1" s="11"/>
    </row>
    <row r="2" spans="1:6" x14ac:dyDescent="0.35">
      <c r="A2" s="18"/>
      <c r="C2" s="16"/>
      <c r="D2" s="14"/>
      <c r="E2" s="14"/>
      <c r="F2" s="14"/>
    </row>
    <row r="3" spans="1:6" x14ac:dyDescent="0.35">
      <c r="A3" s="18"/>
      <c r="C3" s="14"/>
      <c r="D3" s="14"/>
      <c r="E3" s="14"/>
      <c r="F3" s="14"/>
    </row>
    <row r="4" spans="1:6" x14ac:dyDescent="0.35">
      <c r="A4" s="18"/>
      <c r="B4" s="16" t="s">
        <v>289</v>
      </c>
      <c r="C4" s="16"/>
      <c r="D4" s="16" t="s">
        <v>283</v>
      </c>
      <c r="E4" s="16" t="s">
        <v>284</v>
      </c>
      <c r="F4" s="16" t="s">
        <v>285</v>
      </c>
    </row>
    <row r="5" spans="1:6" x14ac:dyDescent="0.35">
      <c r="A5" s="18" t="s">
        <v>254</v>
      </c>
      <c r="B5" s="16" t="s">
        <v>272</v>
      </c>
      <c r="C5" s="16"/>
      <c r="D5" s="13">
        <v>22241.699999999997</v>
      </c>
      <c r="E5" s="13">
        <v>22241.699999999997</v>
      </c>
      <c r="F5" s="13">
        <v>22241.699999999997</v>
      </c>
    </row>
    <row r="6" spans="1:6" x14ac:dyDescent="0.35">
      <c r="A6" s="18"/>
      <c r="B6" s="16" t="s">
        <v>272</v>
      </c>
      <c r="C6" s="16"/>
      <c r="D6" s="13"/>
      <c r="E6" s="13"/>
      <c r="F6" s="13"/>
    </row>
    <row r="7" spans="1:6" x14ac:dyDescent="0.35">
      <c r="A7" s="18" t="s">
        <v>255</v>
      </c>
      <c r="B7" s="16" t="s">
        <v>255</v>
      </c>
      <c r="C7" s="16"/>
      <c r="D7" s="13">
        <v>58179.154500000004</v>
      </c>
      <c r="E7" s="13">
        <v>58179.154500000004</v>
      </c>
      <c r="F7" s="13">
        <v>58179.154500000004</v>
      </c>
    </row>
    <row r="8" spans="1:6" x14ac:dyDescent="0.35">
      <c r="A8" s="18" t="s">
        <v>253</v>
      </c>
      <c r="B8" s="16" t="s">
        <v>278</v>
      </c>
      <c r="C8" s="16"/>
      <c r="D8" s="13">
        <v>44918.105471999996</v>
      </c>
      <c r="E8" s="13">
        <v>44918.105471999996</v>
      </c>
      <c r="F8" s="13">
        <v>44918.105471999996</v>
      </c>
    </row>
    <row r="9" spans="1:6" x14ac:dyDescent="0.35">
      <c r="A9" s="18" t="s">
        <v>299</v>
      </c>
      <c r="B9" s="16" t="s">
        <v>272</v>
      </c>
      <c r="C9" s="16" t="s">
        <v>272</v>
      </c>
      <c r="D9" s="19">
        <v>6861.1978285714285</v>
      </c>
      <c r="E9" s="19">
        <v>6861.1978285714285</v>
      </c>
      <c r="F9" s="19">
        <v>6861.1978285714285</v>
      </c>
    </row>
    <row r="10" spans="1:6" x14ac:dyDescent="0.35">
      <c r="A10" s="18" t="s">
        <v>300</v>
      </c>
      <c r="B10" s="16" t="s">
        <v>272</v>
      </c>
      <c r="C10" s="16" t="s">
        <v>272</v>
      </c>
      <c r="D10" s="19">
        <v>18873.799999999996</v>
      </c>
      <c r="E10" s="19">
        <v>17494.390000000003</v>
      </c>
      <c r="F10" s="19">
        <v>862.5</v>
      </c>
    </row>
    <row r="11" spans="1:6" x14ac:dyDescent="0.35">
      <c r="A11" s="18"/>
      <c r="C11" s="16"/>
      <c r="D11" s="16"/>
      <c r="E11" s="16"/>
      <c r="F11" s="16"/>
    </row>
    <row r="12" spans="1:6" x14ac:dyDescent="0.35">
      <c r="A12" s="18"/>
      <c r="C12" s="16"/>
      <c r="D12" s="16"/>
      <c r="E12" s="16"/>
      <c r="F12" s="16"/>
    </row>
    <row r="13" spans="1:6" x14ac:dyDescent="0.35">
      <c r="A13" s="18"/>
      <c r="C13" s="16"/>
      <c r="D13" s="16"/>
      <c r="E13" s="16"/>
      <c r="F13" s="16"/>
    </row>
    <row r="14" spans="1:6" x14ac:dyDescent="0.35">
      <c r="A14" s="18"/>
      <c r="C14" s="16"/>
      <c r="D14" s="16"/>
      <c r="E14" s="16"/>
      <c r="F14" s="16"/>
    </row>
    <row r="15" spans="1:6" x14ac:dyDescent="0.35">
      <c r="A15" s="18"/>
      <c r="C15" s="16"/>
      <c r="D15" s="16"/>
      <c r="E15" s="16"/>
      <c r="F15" s="16"/>
    </row>
    <row r="16" spans="1:6" x14ac:dyDescent="0.35">
      <c r="A16" s="18"/>
      <c r="C16" s="16"/>
      <c r="D16" s="16"/>
      <c r="E16" s="16"/>
      <c r="F16" s="16"/>
    </row>
    <row r="17" spans="1:6" x14ac:dyDescent="0.35">
      <c r="A17" s="18"/>
      <c r="C17" s="16"/>
      <c r="D17" s="16"/>
      <c r="E17" s="16"/>
      <c r="F17" s="16"/>
    </row>
    <row r="18" spans="1:6" x14ac:dyDescent="0.35">
      <c r="A18" s="18" t="s">
        <v>274</v>
      </c>
      <c r="B18" s="16" t="s">
        <v>282</v>
      </c>
      <c r="C18" s="16"/>
      <c r="D18" s="3">
        <v>130661.42</v>
      </c>
      <c r="E18" s="3">
        <v>40645.08</v>
      </c>
      <c r="F18" s="3">
        <v>32956.659999999996</v>
      </c>
    </row>
    <row r="19" spans="1:6" x14ac:dyDescent="0.35">
      <c r="A19" s="18" t="s">
        <v>275</v>
      </c>
      <c r="B19" s="16" t="s">
        <v>279</v>
      </c>
      <c r="C19" s="16"/>
      <c r="D19" s="3">
        <v>5780.05</v>
      </c>
      <c r="E19" s="3">
        <v>3178.4700000000003</v>
      </c>
      <c r="F19" s="16"/>
    </row>
    <row r="20" spans="1:6" x14ac:dyDescent="0.35">
      <c r="A20" s="18"/>
      <c r="C20" s="16"/>
      <c r="D20" s="16"/>
      <c r="E20" s="16"/>
      <c r="F20" s="16"/>
    </row>
    <row r="21" spans="1:6" x14ac:dyDescent="0.35">
      <c r="A21" s="18"/>
      <c r="C21" s="16"/>
      <c r="D21" s="16"/>
      <c r="E21" s="16"/>
      <c r="F21" s="16"/>
    </row>
    <row r="22" spans="1:6" x14ac:dyDescent="0.35">
      <c r="A22" s="18" t="s">
        <v>256</v>
      </c>
      <c r="B22" s="16" t="s">
        <v>273</v>
      </c>
      <c r="C22" s="16" t="s">
        <v>261</v>
      </c>
      <c r="D22" s="13"/>
      <c r="E22" s="13"/>
      <c r="F22" s="13">
        <v>25010.57</v>
      </c>
    </row>
    <row r="23" spans="1:6" x14ac:dyDescent="0.35">
      <c r="A23" s="18" t="s">
        <v>257</v>
      </c>
      <c r="B23" s="16" t="s">
        <v>280</v>
      </c>
      <c r="C23" s="16" t="s">
        <v>260</v>
      </c>
      <c r="D23" s="13">
        <v>6743.03</v>
      </c>
      <c r="E23" s="13">
        <v>3318.1</v>
      </c>
      <c r="F23" s="13">
        <v>15467.73</v>
      </c>
    </row>
    <row r="24" spans="1:6" x14ac:dyDescent="0.35">
      <c r="A24" s="18" t="s">
        <v>258</v>
      </c>
      <c r="B24" s="16" t="s">
        <v>281</v>
      </c>
      <c r="C24" s="16" t="s">
        <v>259</v>
      </c>
      <c r="D24" s="13"/>
      <c r="E24" s="13">
        <v>815.93</v>
      </c>
      <c r="F24" s="13">
        <v>1631.85</v>
      </c>
    </row>
    <row r="25" spans="1:6" x14ac:dyDescent="0.35">
      <c r="A25" s="18" t="s">
        <v>262</v>
      </c>
      <c r="B25" s="16" t="s">
        <v>288</v>
      </c>
      <c r="C25" s="16" t="s">
        <v>263</v>
      </c>
      <c r="D25" s="13">
        <v>2193.13</v>
      </c>
      <c r="E25" s="13">
        <v>2193.13</v>
      </c>
      <c r="F25" s="13"/>
    </row>
    <row r="26" spans="1:6" x14ac:dyDescent="0.35">
      <c r="A26" s="18" t="s">
        <v>264</v>
      </c>
      <c r="B26" s="16" t="s">
        <v>280</v>
      </c>
      <c r="C26" s="16" t="s">
        <v>265</v>
      </c>
      <c r="D26" s="13"/>
      <c r="E26" s="13"/>
      <c r="F26" s="13">
        <v>5665.77</v>
      </c>
    </row>
    <row r="27" spans="1:6" x14ac:dyDescent="0.35">
      <c r="A27" s="18" t="s">
        <v>266</v>
      </c>
      <c r="B27" s="16" t="s">
        <v>279</v>
      </c>
      <c r="C27" s="16" t="s">
        <v>267</v>
      </c>
      <c r="D27" s="13">
        <v>5325.4</v>
      </c>
      <c r="E27" s="13">
        <v>4368.22</v>
      </c>
      <c r="F27" s="13">
        <v>5735.45</v>
      </c>
    </row>
    <row r="28" spans="1:6" x14ac:dyDescent="0.35">
      <c r="A28" s="18" t="s">
        <v>268</v>
      </c>
      <c r="B28" s="16" t="s">
        <v>278</v>
      </c>
      <c r="C28" s="16" t="s">
        <v>269</v>
      </c>
      <c r="D28" s="13">
        <v>10312.5</v>
      </c>
      <c r="E28" s="13"/>
      <c r="F28" s="13"/>
    </row>
    <row r="29" spans="1:6" x14ac:dyDescent="0.35">
      <c r="A29" s="18" t="s">
        <v>270</v>
      </c>
      <c r="B29" s="16" t="s">
        <v>273</v>
      </c>
      <c r="C29" s="16" t="s">
        <v>271</v>
      </c>
      <c r="D29" s="13">
        <v>3685.08</v>
      </c>
      <c r="E29" s="13">
        <v>4624</v>
      </c>
      <c r="F29" s="13">
        <v>6221.35</v>
      </c>
    </row>
    <row r="30" spans="1:6" x14ac:dyDescent="0.35">
      <c r="A30" s="18" t="s">
        <v>276</v>
      </c>
      <c r="B30" s="16" t="s">
        <v>288</v>
      </c>
      <c r="C30" s="16" t="s">
        <v>277</v>
      </c>
      <c r="D30" s="13">
        <v>10773.39</v>
      </c>
      <c r="E30" s="13">
        <v>16032.76</v>
      </c>
      <c r="F30" s="13">
        <v>6579.42</v>
      </c>
    </row>
    <row r="31" spans="1:6" x14ac:dyDescent="0.35">
      <c r="A31" s="18" t="s">
        <v>286</v>
      </c>
      <c r="B31" s="16" t="s">
        <v>288</v>
      </c>
      <c r="C31" s="16" t="s">
        <v>287</v>
      </c>
      <c r="D31" s="13"/>
      <c r="E31" s="13">
        <v>3096.13</v>
      </c>
      <c r="F31" s="13"/>
    </row>
    <row r="32" spans="1:6" x14ac:dyDescent="0.35">
      <c r="A32" s="18"/>
      <c r="C32" s="16"/>
      <c r="D32" s="13"/>
      <c r="E32" s="13"/>
      <c r="F32" s="13"/>
    </row>
    <row r="33" spans="1:6" x14ac:dyDescent="0.35">
      <c r="A33" s="18"/>
      <c r="C33" s="16"/>
      <c r="D33" s="13"/>
      <c r="E33" s="13"/>
      <c r="F33" s="13"/>
    </row>
    <row r="34" spans="1:6" x14ac:dyDescent="0.35">
      <c r="A34" s="18"/>
      <c r="C34" s="16" t="s">
        <v>297</v>
      </c>
      <c r="D34" s="13">
        <v>39032.53</v>
      </c>
      <c r="E34" s="13">
        <v>34448.269999999997</v>
      </c>
      <c r="F34" s="13">
        <v>66312.14</v>
      </c>
    </row>
    <row r="35" spans="1:6" x14ac:dyDescent="0.35">
      <c r="A35" s="18"/>
      <c r="C35" s="16" t="s">
        <v>298</v>
      </c>
      <c r="D35" s="13">
        <v>175474</v>
      </c>
      <c r="E35" s="13">
        <v>78271.820000000007</v>
      </c>
      <c r="F35" s="13">
        <v>99268.800000000003</v>
      </c>
    </row>
    <row r="36" spans="1:6" x14ac:dyDescent="0.35">
      <c r="A36" s="18"/>
      <c r="C36" s="16"/>
      <c r="D36" s="16"/>
      <c r="E36" s="16"/>
      <c r="F36" s="16"/>
    </row>
    <row r="37" spans="1:6" x14ac:dyDescent="0.35">
      <c r="A37" s="16" t="s">
        <v>301</v>
      </c>
      <c r="C37" s="16"/>
      <c r="D37" s="20">
        <v>326547.95780057146</v>
      </c>
      <c r="E37" s="20">
        <v>227966.36780057146</v>
      </c>
      <c r="F37" s="20">
        <v>232331.45780057146</v>
      </c>
    </row>
    <row r="38" spans="1:6" x14ac:dyDescent="0.35">
      <c r="A38" s="18" t="s">
        <v>302</v>
      </c>
      <c r="C38" s="16"/>
      <c r="D38" s="17">
        <v>-242100</v>
      </c>
      <c r="E38" s="17">
        <v>-57600</v>
      </c>
      <c r="F38" s="17">
        <v>-185600</v>
      </c>
    </row>
    <row r="39" spans="1:6" ht="15" thickBot="1" x14ac:dyDescent="0.4">
      <c r="A39" s="18"/>
      <c r="C39" s="16"/>
      <c r="D39" s="10">
        <v>84447.957800571457</v>
      </c>
      <c r="E39" s="10">
        <v>170366.36780057146</v>
      </c>
      <c r="F39" s="10">
        <v>46731.457800571457</v>
      </c>
    </row>
    <row r="40" spans="1:6" ht="15" thickTop="1" x14ac:dyDescent="0.35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30440-E589-4625-A8AB-F75E6ADCFFD0}">
  <dimension ref="A1:J113"/>
  <sheetViews>
    <sheetView workbookViewId="0">
      <pane ySplit="1" topLeftCell="A23" activePane="bottomLeft" state="frozen"/>
      <selection pane="bottomLeft" activeCell="J49" sqref="J49"/>
    </sheetView>
  </sheetViews>
  <sheetFormatPr defaultColWidth="9.08984375" defaultRowHeight="14.5" x14ac:dyDescent="0.35"/>
  <cols>
    <col min="1" max="1" width="6.36328125" style="5" bestFit="1" customWidth="1"/>
    <col min="2" max="2" width="8.54296875" style="5" bestFit="1" customWidth="1"/>
    <col min="3" max="3" width="17.54296875" style="5" bestFit="1" customWidth="1"/>
    <col min="4" max="4" width="13.54296875" style="5" bestFit="1" customWidth="1"/>
    <col min="5" max="5" width="19.453125" style="5" bestFit="1" customWidth="1"/>
    <col min="6" max="6" width="18.36328125" style="5" bestFit="1" customWidth="1"/>
    <col min="7" max="7" width="15.08984375" style="5" bestFit="1" customWidth="1"/>
    <col min="8" max="8" width="16.90625" style="5" bestFit="1" customWidth="1"/>
    <col min="9" max="9" width="9.08984375" style="5"/>
    <col min="10" max="10" width="10.90625" style="5" bestFit="1" customWidth="1"/>
    <col min="11" max="16384" width="9.08984375" style="5"/>
  </cols>
  <sheetData>
    <row r="1" spans="1: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5">
      <c r="A2" s="2" t="s">
        <v>157</v>
      </c>
      <c r="B2" s="2" t="s">
        <v>156</v>
      </c>
      <c r="C2" s="2" t="s">
        <v>10</v>
      </c>
      <c r="D2" s="3">
        <v>0</v>
      </c>
      <c r="E2" s="3">
        <v>-500.01</v>
      </c>
      <c r="F2" s="3">
        <v>-500.01</v>
      </c>
      <c r="G2" s="2" t="s">
        <v>11</v>
      </c>
      <c r="H2" s="3">
        <v>-15881.43</v>
      </c>
    </row>
    <row r="3" spans="1:8" x14ac:dyDescent="0.35">
      <c r="A3" s="2" t="s">
        <v>252</v>
      </c>
      <c r="B3" s="2" t="s">
        <v>251</v>
      </c>
      <c r="C3" s="2" t="s">
        <v>10</v>
      </c>
      <c r="D3" s="3">
        <v>0</v>
      </c>
      <c r="E3" s="3">
        <v>0</v>
      </c>
      <c r="F3" s="3">
        <v>0</v>
      </c>
      <c r="G3" s="2" t="s">
        <v>11</v>
      </c>
      <c r="H3" s="3">
        <v>0</v>
      </c>
    </row>
    <row r="4" spans="1:8" x14ac:dyDescent="0.35">
      <c r="A4" s="2" t="s">
        <v>250</v>
      </c>
      <c r="B4" s="2" t="s">
        <v>249</v>
      </c>
      <c r="C4" s="2" t="s">
        <v>10</v>
      </c>
      <c r="D4" s="3">
        <v>0</v>
      </c>
      <c r="E4" s="3">
        <v>0</v>
      </c>
      <c r="F4" s="3">
        <v>0</v>
      </c>
      <c r="G4" s="2" t="s">
        <v>11</v>
      </c>
      <c r="H4" s="3">
        <v>0</v>
      </c>
    </row>
    <row r="5" spans="1:8" x14ac:dyDescent="0.35">
      <c r="A5" s="2" t="s">
        <v>248</v>
      </c>
      <c r="B5" s="2" t="s">
        <v>247</v>
      </c>
      <c r="C5" s="2" t="s">
        <v>10</v>
      </c>
      <c r="D5" s="3">
        <v>0</v>
      </c>
      <c r="E5" s="3">
        <v>0</v>
      </c>
      <c r="F5" s="3">
        <v>0</v>
      </c>
      <c r="G5" s="2" t="s">
        <v>11</v>
      </c>
      <c r="H5" s="3">
        <v>0</v>
      </c>
    </row>
    <row r="6" spans="1:8" x14ac:dyDescent="0.35">
      <c r="A6" s="2" t="s">
        <v>246</v>
      </c>
      <c r="B6" s="2" t="s">
        <v>245</v>
      </c>
      <c r="C6" s="2" t="s">
        <v>10</v>
      </c>
      <c r="D6" s="3">
        <v>0</v>
      </c>
      <c r="E6" s="3">
        <v>0</v>
      </c>
      <c r="F6" s="3">
        <v>0</v>
      </c>
      <c r="G6" s="2" t="s">
        <v>11</v>
      </c>
      <c r="H6" s="3">
        <v>0</v>
      </c>
    </row>
    <row r="7" spans="1:8" x14ac:dyDescent="0.35">
      <c r="A7" s="2" t="s">
        <v>244</v>
      </c>
      <c r="B7" s="2" t="s">
        <v>243</v>
      </c>
      <c r="C7" s="2" t="s">
        <v>10</v>
      </c>
      <c r="D7" s="3">
        <v>0</v>
      </c>
      <c r="E7" s="3">
        <v>0</v>
      </c>
      <c r="F7" s="3">
        <v>0</v>
      </c>
      <c r="G7" s="2" t="s">
        <v>11</v>
      </c>
      <c r="H7" s="3">
        <v>0</v>
      </c>
    </row>
    <row r="8" spans="1:8" x14ac:dyDescent="0.35">
      <c r="A8" s="2" t="s">
        <v>242</v>
      </c>
      <c r="B8" s="2" t="s">
        <v>86</v>
      </c>
      <c r="C8" s="2" t="s">
        <v>10</v>
      </c>
      <c r="D8" s="3">
        <v>0</v>
      </c>
      <c r="E8" s="3">
        <v>0</v>
      </c>
      <c r="F8" s="3">
        <v>0</v>
      </c>
      <c r="G8" s="2" t="s">
        <v>11</v>
      </c>
      <c r="H8" s="3">
        <v>0</v>
      </c>
    </row>
    <row r="9" spans="1:8" x14ac:dyDescent="0.35">
      <c r="A9" s="2" t="s">
        <v>147</v>
      </c>
      <c r="B9" s="2" t="s">
        <v>146</v>
      </c>
      <c r="C9" s="2" t="s">
        <v>10</v>
      </c>
      <c r="D9" s="3">
        <v>-2012.02</v>
      </c>
      <c r="E9" s="3">
        <v>-2640</v>
      </c>
      <c r="F9" s="3">
        <v>-627.98</v>
      </c>
      <c r="G9" s="2" t="s">
        <v>11</v>
      </c>
      <c r="H9" s="3">
        <v>-55448.98</v>
      </c>
    </row>
    <row r="10" spans="1:8" x14ac:dyDescent="0.35">
      <c r="A10" s="2" t="s">
        <v>145</v>
      </c>
      <c r="B10" s="2" t="s">
        <v>144</v>
      </c>
      <c r="C10" s="2" t="s">
        <v>10</v>
      </c>
      <c r="D10" s="3">
        <v>-1629.26</v>
      </c>
      <c r="E10" s="3">
        <v>-240</v>
      </c>
      <c r="F10" s="3">
        <v>1389.26</v>
      </c>
      <c r="G10" s="2" t="s">
        <v>11</v>
      </c>
      <c r="H10" s="3">
        <v>-12577.12</v>
      </c>
    </row>
    <row r="11" spans="1:8" x14ac:dyDescent="0.35">
      <c r="A11" s="2" t="s">
        <v>143</v>
      </c>
      <c r="B11" s="2" t="s">
        <v>142</v>
      </c>
      <c r="C11" s="2" t="s">
        <v>10</v>
      </c>
      <c r="D11" s="3">
        <v>-150.91</v>
      </c>
      <c r="E11" s="3">
        <v>-1288.5</v>
      </c>
      <c r="F11" s="3">
        <v>-1137.5899999999999</v>
      </c>
      <c r="G11" s="2" t="s">
        <v>11</v>
      </c>
      <c r="H11" s="3">
        <v>-150.91</v>
      </c>
    </row>
    <row r="12" spans="1:8" x14ac:dyDescent="0.35">
      <c r="A12" s="2" t="s">
        <v>141</v>
      </c>
      <c r="B12" s="2" t="s">
        <v>140</v>
      </c>
      <c r="C12" s="2" t="s">
        <v>10</v>
      </c>
      <c r="D12" s="3">
        <v>-410434.41</v>
      </c>
      <c r="E12" s="3">
        <v>-431301</v>
      </c>
      <c r="F12" s="3">
        <v>-20866.59</v>
      </c>
      <c r="G12" s="2" t="s">
        <v>11</v>
      </c>
      <c r="H12" s="3">
        <v>-10911000.470000001</v>
      </c>
    </row>
    <row r="13" spans="1:8" x14ac:dyDescent="0.35">
      <c r="A13" s="2" t="s">
        <v>139</v>
      </c>
      <c r="B13" s="2" t="s">
        <v>138</v>
      </c>
      <c r="C13" s="2" t="s">
        <v>10</v>
      </c>
      <c r="D13" s="3">
        <v>-106159.61</v>
      </c>
      <c r="E13" s="3">
        <v>-118303.41</v>
      </c>
      <c r="F13" s="3">
        <v>-12143.8</v>
      </c>
      <c r="G13" s="2" t="s">
        <v>11</v>
      </c>
      <c r="H13" s="3">
        <v>-2765334.35</v>
      </c>
    </row>
    <row r="14" spans="1:8" x14ac:dyDescent="0.35">
      <c r="A14" s="2" t="s">
        <v>241</v>
      </c>
      <c r="B14" s="2" t="s">
        <v>240</v>
      </c>
      <c r="C14" s="2" t="s">
        <v>10</v>
      </c>
      <c r="D14" s="3">
        <v>0</v>
      </c>
      <c r="E14" s="3">
        <v>0</v>
      </c>
      <c r="F14" s="3">
        <v>0</v>
      </c>
      <c r="G14" s="2" t="s">
        <v>11</v>
      </c>
      <c r="H14" s="3">
        <v>3209.1</v>
      </c>
    </row>
    <row r="15" spans="1:8" x14ac:dyDescent="0.35">
      <c r="A15" s="2" t="s">
        <v>239</v>
      </c>
      <c r="B15" s="2" t="s">
        <v>238</v>
      </c>
      <c r="C15" s="2" t="s">
        <v>10</v>
      </c>
      <c r="D15" s="3">
        <v>0</v>
      </c>
      <c r="E15" s="3">
        <v>0</v>
      </c>
      <c r="F15" s="3">
        <v>0</v>
      </c>
      <c r="G15" s="2" t="s">
        <v>11</v>
      </c>
      <c r="H15" s="3">
        <v>0</v>
      </c>
    </row>
    <row r="16" spans="1:8" x14ac:dyDescent="0.35">
      <c r="A16" s="2" t="s">
        <v>237</v>
      </c>
      <c r="B16" s="2" t="s">
        <v>236</v>
      </c>
      <c r="C16" s="2" t="s">
        <v>10</v>
      </c>
      <c r="D16" s="3">
        <v>0</v>
      </c>
      <c r="E16" s="3">
        <v>0</v>
      </c>
      <c r="F16" s="3">
        <v>0</v>
      </c>
      <c r="G16" s="2" t="s">
        <v>11</v>
      </c>
      <c r="H16" s="3">
        <v>0</v>
      </c>
    </row>
    <row r="17" spans="1:8" x14ac:dyDescent="0.35">
      <c r="A17" s="2" t="s">
        <v>235</v>
      </c>
      <c r="B17" s="2" t="s">
        <v>234</v>
      </c>
      <c r="C17" s="2" t="s">
        <v>10</v>
      </c>
      <c r="D17" s="3">
        <v>0</v>
      </c>
      <c r="E17" s="3">
        <v>0</v>
      </c>
      <c r="F17" s="3">
        <v>0</v>
      </c>
      <c r="G17" s="2" t="s">
        <v>11</v>
      </c>
      <c r="H17" s="3">
        <v>-1312.15</v>
      </c>
    </row>
    <row r="18" spans="1:8" x14ac:dyDescent="0.35">
      <c r="A18" s="2" t="s">
        <v>137</v>
      </c>
      <c r="B18" s="2" t="s">
        <v>136</v>
      </c>
      <c r="C18" s="2" t="s">
        <v>10</v>
      </c>
      <c r="D18" s="3">
        <v>410227.71</v>
      </c>
      <c r="E18" s="3">
        <v>431301</v>
      </c>
      <c r="F18" s="3">
        <v>21073.29</v>
      </c>
      <c r="G18" s="2" t="s">
        <v>11</v>
      </c>
      <c r="H18" s="3">
        <v>10910793.77</v>
      </c>
    </row>
    <row r="19" spans="1:8" x14ac:dyDescent="0.35">
      <c r="A19" s="2" t="s">
        <v>8</v>
      </c>
      <c r="B19" s="2" t="s">
        <v>9</v>
      </c>
      <c r="C19" s="2" t="s">
        <v>10</v>
      </c>
      <c r="D19" s="3">
        <v>-100745.5</v>
      </c>
      <c r="E19" s="3">
        <v>-94818.57</v>
      </c>
      <c r="F19" s="3">
        <v>5926.93</v>
      </c>
      <c r="G19" s="2" t="s">
        <v>11</v>
      </c>
      <c r="H19" s="3">
        <v>-1994940.54</v>
      </c>
    </row>
    <row r="20" spans="1:8" x14ac:dyDescent="0.35">
      <c r="A20" s="2" t="s">
        <v>233</v>
      </c>
      <c r="B20" s="2" t="s">
        <v>232</v>
      </c>
      <c r="C20" s="2" t="s">
        <v>10</v>
      </c>
      <c r="D20" s="3">
        <v>0</v>
      </c>
      <c r="E20" s="3">
        <v>0</v>
      </c>
      <c r="F20" s="3">
        <v>0</v>
      </c>
      <c r="G20" s="2" t="s">
        <v>11</v>
      </c>
      <c r="H20" s="3">
        <v>-351792</v>
      </c>
    </row>
    <row r="21" spans="1:8" x14ac:dyDescent="0.35">
      <c r="A21" s="2" t="s">
        <v>12</v>
      </c>
      <c r="B21" s="2" t="s">
        <v>13</v>
      </c>
      <c r="C21" s="2" t="s">
        <v>10</v>
      </c>
      <c r="D21" s="3">
        <v>-905461.05</v>
      </c>
      <c r="E21" s="3">
        <v>-784491.6</v>
      </c>
      <c r="F21" s="3">
        <v>120969.45</v>
      </c>
      <c r="G21" s="2" t="s">
        <v>11</v>
      </c>
      <c r="H21" s="3">
        <v>-19397603.539999999</v>
      </c>
    </row>
    <row r="22" spans="1:8" x14ac:dyDescent="0.35">
      <c r="A22" s="2" t="s">
        <v>135</v>
      </c>
      <c r="B22" s="2" t="s">
        <v>134</v>
      </c>
      <c r="C22" s="2" t="s">
        <v>10</v>
      </c>
      <c r="D22" s="3">
        <v>-73122</v>
      </c>
      <c r="E22" s="3">
        <v>-75127.259999999995</v>
      </c>
      <c r="F22" s="3">
        <v>-2005.26</v>
      </c>
      <c r="G22" s="2" t="s">
        <v>11</v>
      </c>
      <c r="H22" s="3">
        <v>-1738164</v>
      </c>
    </row>
    <row r="23" spans="1:8" x14ac:dyDescent="0.35">
      <c r="A23" s="2" t="s">
        <v>231</v>
      </c>
      <c r="B23" s="2" t="s">
        <v>194</v>
      </c>
      <c r="C23" s="2" t="s">
        <v>10</v>
      </c>
      <c r="D23" s="3">
        <v>0</v>
      </c>
      <c r="E23" s="3">
        <v>0</v>
      </c>
      <c r="F23" s="3">
        <v>0</v>
      </c>
      <c r="G23" s="2" t="s">
        <v>11</v>
      </c>
      <c r="H23" s="3">
        <v>-11983</v>
      </c>
    </row>
    <row r="24" spans="1:8" x14ac:dyDescent="0.35">
      <c r="A24" s="2" t="s">
        <v>133</v>
      </c>
      <c r="B24" s="2" t="s">
        <v>132</v>
      </c>
      <c r="C24" s="2" t="s">
        <v>10</v>
      </c>
      <c r="D24" s="3">
        <v>-1023.87</v>
      </c>
      <c r="E24" s="3">
        <v>-1023.87</v>
      </c>
      <c r="F24" s="3">
        <v>0</v>
      </c>
      <c r="G24" s="2" t="s">
        <v>11</v>
      </c>
      <c r="H24" s="3">
        <v>-26643.06</v>
      </c>
    </row>
    <row r="25" spans="1:8" x14ac:dyDescent="0.35">
      <c r="A25" s="2" t="s">
        <v>131</v>
      </c>
      <c r="B25" s="2" t="s">
        <v>130</v>
      </c>
      <c r="C25" s="2" t="s">
        <v>10</v>
      </c>
      <c r="D25" s="3">
        <v>-6342.6</v>
      </c>
      <c r="E25" s="3">
        <v>-6342.6</v>
      </c>
      <c r="F25" s="3">
        <v>0</v>
      </c>
      <c r="G25" s="2" t="s">
        <v>11</v>
      </c>
      <c r="H25" s="3">
        <v>-165046.62</v>
      </c>
    </row>
    <row r="26" spans="1:8" x14ac:dyDescent="0.35">
      <c r="A26" s="2" t="s">
        <v>129</v>
      </c>
      <c r="B26" s="2" t="s">
        <v>128</v>
      </c>
      <c r="C26" s="2" t="s">
        <v>10</v>
      </c>
      <c r="D26" s="3">
        <v>-17545.53</v>
      </c>
      <c r="E26" s="3">
        <v>-17545.53</v>
      </c>
      <c r="F26" s="3">
        <v>0</v>
      </c>
      <c r="G26" s="2" t="s">
        <v>11</v>
      </c>
      <c r="H26" s="3">
        <v>-456568.32000000001</v>
      </c>
    </row>
    <row r="27" spans="1:8" x14ac:dyDescent="0.35">
      <c r="A27" s="2" t="s">
        <v>127</v>
      </c>
      <c r="B27" s="2" t="s">
        <v>126</v>
      </c>
      <c r="C27" s="2" t="s">
        <v>10</v>
      </c>
      <c r="D27" s="3">
        <v>-3044.07</v>
      </c>
      <c r="E27" s="3">
        <v>-2641.14</v>
      </c>
      <c r="F27" s="3">
        <v>402.93</v>
      </c>
      <c r="G27" s="2" t="s">
        <v>11</v>
      </c>
      <c r="H27" s="3">
        <v>-13738.26</v>
      </c>
    </row>
    <row r="28" spans="1:8" x14ac:dyDescent="0.35">
      <c r="A28" s="2" t="s">
        <v>125</v>
      </c>
      <c r="B28" s="2" t="s">
        <v>124</v>
      </c>
      <c r="C28" s="2" t="s">
        <v>10</v>
      </c>
      <c r="D28" s="3">
        <v>-13010.43</v>
      </c>
      <c r="E28" s="3">
        <v>-1943.88</v>
      </c>
      <c r="F28" s="3">
        <v>11066.55</v>
      </c>
      <c r="G28" s="2" t="s">
        <v>11</v>
      </c>
      <c r="H28" s="3">
        <v>-41213.699999999997</v>
      </c>
    </row>
    <row r="29" spans="1:8" x14ac:dyDescent="0.35">
      <c r="A29" s="2" t="s">
        <v>123</v>
      </c>
      <c r="B29" s="2" t="s">
        <v>122</v>
      </c>
      <c r="C29" s="2" t="s">
        <v>10</v>
      </c>
      <c r="D29" s="3">
        <v>-2656.22</v>
      </c>
      <c r="E29" s="3">
        <v>0</v>
      </c>
      <c r="F29" s="3">
        <v>2656.22</v>
      </c>
      <c r="G29" s="2" t="s">
        <v>11</v>
      </c>
      <c r="H29" s="3">
        <v>-9984.48</v>
      </c>
    </row>
    <row r="30" spans="1:8" x14ac:dyDescent="0.35">
      <c r="A30" s="2" t="s">
        <v>121</v>
      </c>
      <c r="B30" s="2" t="s">
        <v>120</v>
      </c>
      <c r="C30" s="2" t="s">
        <v>10</v>
      </c>
      <c r="D30" s="3">
        <v>-8805.2800000000007</v>
      </c>
      <c r="E30" s="3">
        <v>0</v>
      </c>
      <c r="F30" s="3">
        <v>8805.2800000000007</v>
      </c>
      <c r="G30" s="2" t="s">
        <v>11</v>
      </c>
      <c r="H30" s="3">
        <v>-30558.560000000001</v>
      </c>
    </row>
    <row r="31" spans="1:8" x14ac:dyDescent="0.35">
      <c r="A31" s="2" t="s">
        <v>119</v>
      </c>
      <c r="B31" s="2" t="s">
        <v>118</v>
      </c>
      <c r="C31" s="2" t="s">
        <v>10</v>
      </c>
      <c r="D31" s="3">
        <v>-83976</v>
      </c>
      <c r="E31" s="3">
        <v>-56241.120000000003</v>
      </c>
      <c r="F31" s="3">
        <v>27734.880000000001</v>
      </c>
      <c r="G31" s="2" t="s">
        <v>11</v>
      </c>
      <c r="H31" s="3">
        <v>-1418065.79</v>
      </c>
    </row>
    <row r="32" spans="1:8" x14ac:dyDescent="0.35">
      <c r="A32" s="2" t="s">
        <v>117</v>
      </c>
      <c r="B32" s="2" t="s">
        <v>116</v>
      </c>
      <c r="C32" s="2" t="s">
        <v>10</v>
      </c>
      <c r="D32" s="3">
        <v>-3882</v>
      </c>
      <c r="E32" s="3">
        <v>-3750</v>
      </c>
      <c r="F32" s="3">
        <v>132</v>
      </c>
      <c r="G32" s="2" t="s">
        <v>11</v>
      </c>
      <c r="H32" s="3">
        <v>-96460.09</v>
      </c>
    </row>
    <row r="33" spans="1:10" x14ac:dyDescent="0.35">
      <c r="A33" s="2" t="s">
        <v>115</v>
      </c>
      <c r="B33" s="2" t="s">
        <v>114</v>
      </c>
      <c r="C33" s="2" t="s">
        <v>10</v>
      </c>
      <c r="D33" s="3">
        <v>-4983</v>
      </c>
      <c r="E33" s="3">
        <v>-4982.13</v>
      </c>
      <c r="F33" s="3">
        <v>0.87</v>
      </c>
      <c r="G33" s="2" t="s">
        <v>11</v>
      </c>
      <c r="H33" s="3">
        <v>-127519</v>
      </c>
    </row>
    <row r="34" spans="1:10" x14ac:dyDescent="0.35">
      <c r="A34" s="2" t="s">
        <v>14</v>
      </c>
      <c r="B34" s="2" t="s">
        <v>15</v>
      </c>
      <c r="C34" s="2" t="s">
        <v>10</v>
      </c>
      <c r="D34" s="3">
        <v>-519881.79</v>
      </c>
      <c r="E34" s="3">
        <v>-438026.76</v>
      </c>
      <c r="F34" s="3">
        <v>81855.03</v>
      </c>
      <c r="G34" s="2" t="s">
        <v>11</v>
      </c>
      <c r="H34" s="3">
        <v>-11109525.74</v>
      </c>
    </row>
    <row r="35" spans="1:10" x14ac:dyDescent="0.35">
      <c r="A35" s="2" t="s">
        <v>230</v>
      </c>
      <c r="B35" s="2" t="s">
        <v>229</v>
      </c>
      <c r="C35" s="2" t="s">
        <v>10</v>
      </c>
      <c r="D35" s="3">
        <v>0</v>
      </c>
      <c r="E35" s="3">
        <v>0</v>
      </c>
      <c r="F35" s="3">
        <v>0</v>
      </c>
      <c r="G35" s="2" t="s">
        <v>11</v>
      </c>
      <c r="H35" s="3">
        <v>0</v>
      </c>
    </row>
    <row r="36" spans="1:10" x14ac:dyDescent="0.35">
      <c r="A36" s="2" t="s">
        <v>113</v>
      </c>
      <c r="B36" s="2" t="s">
        <v>112</v>
      </c>
      <c r="C36" s="2" t="s">
        <v>10</v>
      </c>
      <c r="D36" s="3">
        <v>-2760</v>
      </c>
      <c r="E36" s="3">
        <v>-2760</v>
      </c>
      <c r="F36" s="3">
        <v>0</v>
      </c>
      <c r="G36" s="2" t="s">
        <v>11</v>
      </c>
      <c r="H36" s="3">
        <v>-54431</v>
      </c>
    </row>
    <row r="37" spans="1:10" x14ac:dyDescent="0.35">
      <c r="A37" s="2" t="s">
        <v>111</v>
      </c>
      <c r="B37" s="2" t="s">
        <v>110</v>
      </c>
      <c r="C37" s="2" t="s">
        <v>10</v>
      </c>
      <c r="D37" s="3">
        <v>-45990</v>
      </c>
      <c r="E37" s="3">
        <v>0</v>
      </c>
      <c r="F37" s="3">
        <v>45990</v>
      </c>
      <c r="G37" s="2" t="s">
        <v>11</v>
      </c>
      <c r="H37" s="3">
        <v>-598374</v>
      </c>
    </row>
    <row r="38" spans="1:10" x14ac:dyDescent="0.35">
      <c r="A38" s="2" t="s">
        <v>228</v>
      </c>
      <c r="B38" s="2" t="s">
        <v>227</v>
      </c>
      <c r="C38" s="2" t="s">
        <v>10</v>
      </c>
      <c r="D38" s="3">
        <v>0</v>
      </c>
      <c r="E38" s="3">
        <v>0</v>
      </c>
      <c r="F38" s="3">
        <v>0</v>
      </c>
      <c r="G38" s="2" t="s">
        <v>11</v>
      </c>
      <c r="H38" s="3">
        <v>-1654.36</v>
      </c>
    </row>
    <row r="39" spans="1:10" x14ac:dyDescent="0.35">
      <c r="A39" s="2" t="s">
        <v>226</v>
      </c>
      <c r="B39" s="2" t="s">
        <v>225</v>
      </c>
      <c r="C39" s="2" t="s">
        <v>10</v>
      </c>
      <c r="D39" s="3">
        <v>0</v>
      </c>
      <c r="E39" s="3">
        <v>0</v>
      </c>
      <c r="F39" s="3">
        <v>0</v>
      </c>
      <c r="G39" s="2" t="s">
        <v>11</v>
      </c>
      <c r="H39" s="3">
        <v>0</v>
      </c>
    </row>
    <row r="40" spans="1:10" x14ac:dyDescent="0.35">
      <c r="A40" s="2" t="s">
        <v>224</v>
      </c>
      <c r="B40" s="2" t="s">
        <v>194</v>
      </c>
      <c r="C40" s="2" t="s">
        <v>10</v>
      </c>
      <c r="D40" s="3">
        <v>0</v>
      </c>
      <c r="E40" s="3">
        <v>0</v>
      </c>
      <c r="F40" s="3">
        <v>0</v>
      </c>
      <c r="G40" s="2" t="s">
        <v>11</v>
      </c>
      <c r="H40" s="3">
        <v>0</v>
      </c>
    </row>
    <row r="41" spans="1:10" x14ac:dyDescent="0.35">
      <c r="A41" s="2" t="s">
        <v>223</v>
      </c>
      <c r="B41" s="2" t="s">
        <v>222</v>
      </c>
      <c r="C41" s="2" t="s">
        <v>10</v>
      </c>
      <c r="D41" s="3">
        <v>0</v>
      </c>
      <c r="E41" s="3">
        <v>-5000.01</v>
      </c>
      <c r="F41" s="3">
        <v>-5000.01</v>
      </c>
      <c r="G41" s="2" t="s">
        <v>11</v>
      </c>
      <c r="H41" s="3">
        <v>-27211</v>
      </c>
    </row>
    <row r="42" spans="1:10" x14ac:dyDescent="0.35">
      <c r="A42" s="2" t="s">
        <v>221</v>
      </c>
      <c r="B42" s="2" t="s">
        <v>220</v>
      </c>
      <c r="C42" s="2" t="s">
        <v>10</v>
      </c>
      <c r="D42" s="3">
        <v>0</v>
      </c>
      <c r="E42" s="3">
        <v>0</v>
      </c>
      <c r="F42" s="3">
        <v>0</v>
      </c>
      <c r="G42" s="2" t="s">
        <v>11</v>
      </c>
      <c r="H42" s="3">
        <v>0</v>
      </c>
    </row>
    <row r="43" spans="1:10" x14ac:dyDescent="0.35">
      <c r="A43" s="2" t="s">
        <v>219</v>
      </c>
      <c r="B43" s="2" t="s">
        <v>218</v>
      </c>
      <c r="C43" s="2" t="s">
        <v>10</v>
      </c>
      <c r="D43" s="3">
        <v>0</v>
      </c>
      <c r="E43" s="3">
        <v>0</v>
      </c>
      <c r="F43" s="3">
        <v>0</v>
      </c>
      <c r="G43" s="2" t="s">
        <v>11</v>
      </c>
      <c r="H43" s="3">
        <v>0</v>
      </c>
    </row>
    <row r="44" spans="1:10" x14ac:dyDescent="0.35">
      <c r="A44" s="2" t="s">
        <v>217</v>
      </c>
      <c r="B44" s="2" t="s">
        <v>216</v>
      </c>
      <c r="C44" s="2" t="s">
        <v>10</v>
      </c>
      <c r="D44" s="3">
        <v>0</v>
      </c>
      <c r="E44" s="3">
        <v>0</v>
      </c>
      <c r="F44" s="3">
        <v>0</v>
      </c>
      <c r="G44" s="2" t="s">
        <v>11</v>
      </c>
      <c r="H44" s="3">
        <v>0</v>
      </c>
    </row>
    <row r="45" spans="1:10" x14ac:dyDescent="0.35">
      <c r="A45" s="2" t="s">
        <v>215</v>
      </c>
      <c r="B45" s="2" t="s">
        <v>214</v>
      </c>
      <c r="C45" s="2" t="s">
        <v>10</v>
      </c>
      <c r="D45" s="3">
        <v>0</v>
      </c>
      <c r="E45" s="3">
        <v>-750</v>
      </c>
      <c r="F45" s="3">
        <v>-750</v>
      </c>
      <c r="G45" s="2" t="s">
        <v>11</v>
      </c>
      <c r="H45" s="3">
        <v>-98301.61</v>
      </c>
    </row>
    <row r="46" spans="1:10" x14ac:dyDescent="0.35">
      <c r="A46" s="2" t="s">
        <v>213</v>
      </c>
      <c r="B46" s="2" t="s">
        <v>212</v>
      </c>
      <c r="C46" s="2" t="s">
        <v>10</v>
      </c>
      <c r="D46" s="3">
        <v>0</v>
      </c>
      <c r="E46" s="3">
        <v>0</v>
      </c>
      <c r="F46" s="3">
        <v>0</v>
      </c>
      <c r="G46" s="2" t="s">
        <v>11</v>
      </c>
      <c r="H46" s="3">
        <v>0</v>
      </c>
    </row>
    <row r="47" spans="1:10" x14ac:dyDescent="0.35">
      <c r="A47" s="2" t="s">
        <v>109</v>
      </c>
      <c r="B47" s="2" t="s">
        <v>108</v>
      </c>
      <c r="C47" s="2" t="s">
        <v>10</v>
      </c>
      <c r="D47" s="3">
        <v>-59137.08</v>
      </c>
      <c r="E47" s="3">
        <v>-53750.01</v>
      </c>
      <c r="F47" s="3">
        <v>5387.07</v>
      </c>
      <c r="G47" s="2" t="s">
        <v>11</v>
      </c>
      <c r="H47" s="3">
        <v>-1512600.21</v>
      </c>
    </row>
    <row r="48" spans="1:10" x14ac:dyDescent="0.35">
      <c r="A48" s="2" t="s">
        <v>16</v>
      </c>
      <c r="B48" s="2" t="s">
        <v>17</v>
      </c>
      <c r="C48" s="2" t="s">
        <v>10</v>
      </c>
      <c r="D48" s="3">
        <v>79158.73</v>
      </c>
      <c r="E48" s="3">
        <v>180765.66</v>
      </c>
      <c r="F48" s="3">
        <v>101606.93</v>
      </c>
      <c r="G48" s="2" t="s">
        <v>11</v>
      </c>
      <c r="H48" s="3">
        <v>1766747.27</v>
      </c>
      <c r="J48" s="3">
        <f>SUM(F48:F56)</f>
        <v>-173467.62999999998</v>
      </c>
    </row>
    <row r="49" spans="1:8" x14ac:dyDescent="0.35">
      <c r="A49" s="2" t="s">
        <v>18</v>
      </c>
      <c r="B49" s="2" t="s">
        <v>19</v>
      </c>
      <c r="C49" s="2" t="s">
        <v>10</v>
      </c>
      <c r="D49" s="3">
        <v>1102522.1299999999</v>
      </c>
      <c r="E49" s="3">
        <v>586680.06000000006</v>
      </c>
      <c r="F49" s="3">
        <v>-515842.07</v>
      </c>
      <c r="G49" s="2" t="s">
        <v>11</v>
      </c>
      <c r="H49" s="3">
        <v>24169399.149999999</v>
      </c>
    </row>
    <row r="50" spans="1:8" x14ac:dyDescent="0.35">
      <c r="A50" s="2" t="s">
        <v>211</v>
      </c>
      <c r="B50" s="2" t="s">
        <v>210</v>
      </c>
      <c r="C50" s="2" t="s">
        <v>10</v>
      </c>
      <c r="D50" s="3">
        <v>0</v>
      </c>
      <c r="E50" s="3">
        <v>89743.83</v>
      </c>
      <c r="F50" s="3">
        <v>89743.83</v>
      </c>
      <c r="G50" s="2" t="s">
        <v>11</v>
      </c>
      <c r="H50" s="3">
        <v>0</v>
      </c>
    </row>
    <row r="51" spans="1:8" x14ac:dyDescent="0.35">
      <c r="A51" s="2" t="s">
        <v>209</v>
      </c>
      <c r="B51" s="2" t="s">
        <v>208</v>
      </c>
      <c r="C51" s="2" t="s">
        <v>10</v>
      </c>
      <c r="D51" s="3">
        <v>0</v>
      </c>
      <c r="E51" s="3">
        <v>84655.38</v>
      </c>
      <c r="F51" s="3">
        <v>84655.38</v>
      </c>
      <c r="G51" s="2" t="s">
        <v>11</v>
      </c>
      <c r="H51" s="3">
        <v>389239.17</v>
      </c>
    </row>
    <row r="52" spans="1:8" x14ac:dyDescent="0.35">
      <c r="A52" s="2" t="s">
        <v>107</v>
      </c>
      <c r="B52" s="2" t="s">
        <v>106</v>
      </c>
      <c r="C52" s="2" t="s">
        <v>10</v>
      </c>
      <c r="D52" s="3">
        <v>40618.86</v>
      </c>
      <c r="E52" s="3">
        <v>25239.119999999999</v>
      </c>
      <c r="F52" s="3">
        <v>-15379.74</v>
      </c>
      <c r="G52" s="2" t="s">
        <v>11</v>
      </c>
      <c r="H52" s="3">
        <v>635218.62</v>
      </c>
    </row>
    <row r="53" spans="1:8" x14ac:dyDescent="0.35">
      <c r="A53" s="2" t="s">
        <v>20</v>
      </c>
      <c r="B53" s="2" t="s">
        <v>21</v>
      </c>
      <c r="C53" s="2" t="s">
        <v>10</v>
      </c>
      <c r="D53" s="3">
        <v>188422.21</v>
      </c>
      <c r="E53" s="3">
        <v>210750.03</v>
      </c>
      <c r="F53" s="3">
        <v>22327.82</v>
      </c>
      <c r="G53" s="2" t="s">
        <v>11</v>
      </c>
      <c r="H53" s="3">
        <v>4246919.74</v>
      </c>
    </row>
    <row r="54" spans="1:8" x14ac:dyDescent="0.35">
      <c r="A54" s="2" t="s">
        <v>207</v>
      </c>
      <c r="B54" s="2" t="s">
        <v>206</v>
      </c>
      <c r="C54" s="2" t="s">
        <v>10</v>
      </c>
      <c r="D54" s="3">
        <v>0</v>
      </c>
      <c r="E54" s="3">
        <v>29712.12</v>
      </c>
      <c r="F54" s="3">
        <v>29712.12</v>
      </c>
      <c r="G54" s="2" t="s">
        <v>11</v>
      </c>
      <c r="H54" s="3">
        <v>0</v>
      </c>
    </row>
    <row r="55" spans="1:8" x14ac:dyDescent="0.35">
      <c r="A55" s="2" t="s">
        <v>205</v>
      </c>
      <c r="B55" s="2" t="s">
        <v>204</v>
      </c>
      <c r="C55" s="2" t="s">
        <v>10</v>
      </c>
      <c r="D55" s="3">
        <v>0</v>
      </c>
      <c r="E55" s="3">
        <v>29708.1</v>
      </c>
      <c r="F55" s="3">
        <v>29708.1</v>
      </c>
      <c r="G55" s="2" t="s">
        <v>11</v>
      </c>
      <c r="H55" s="3">
        <v>93417.45</v>
      </c>
    </row>
    <row r="56" spans="1:8" x14ac:dyDescent="0.35">
      <c r="A56" s="2" t="s">
        <v>203</v>
      </c>
      <c r="B56" s="2" t="s">
        <v>202</v>
      </c>
      <c r="C56" s="2" t="s">
        <v>10</v>
      </c>
      <c r="D56" s="3">
        <v>0</v>
      </c>
      <c r="E56" s="3">
        <v>0</v>
      </c>
      <c r="F56" s="3">
        <v>0</v>
      </c>
      <c r="G56" s="2" t="s">
        <v>11</v>
      </c>
      <c r="H56" s="3">
        <v>0</v>
      </c>
    </row>
    <row r="57" spans="1:8" x14ac:dyDescent="0.35">
      <c r="A57" s="2" t="s">
        <v>155</v>
      </c>
      <c r="B57" s="2" t="s">
        <v>154</v>
      </c>
      <c r="C57" s="2" t="s">
        <v>10</v>
      </c>
      <c r="D57" s="3">
        <v>0</v>
      </c>
      <c r="E57" s="3">
        <v>6999.99</v>
      </c>
      <c r="F57" s="3">
        <v>6999.99</v>
      </c>
      <c r="G57" s="2" t="s">
        <v>11</v>
      </c>
      <c r="H57" s="3">
        <v>591921.24</v>
      </c>
    </row>
    <row r="58" spans="1:8" x14ac:dyDescent="0.35">
      <c r="A58" s="2" t="s">
        <v>105</v>
      </c>
      <c r="B58" s="2" t="s">
        <v>104</v>
      </c>
      <c r="C58" s="2" t="s">
        <v>10</v>
      </c>
      <c r="D58" s="3">
        <v>1630.83</v>
      </c>
      <c r="E58" s="3">
        <v>1750.02</v>
      </c>
      <c r="F58" s="3">
        <v>119.19</v>
      </c>
      <c r="G58" s="2" t="s">
        <v>11</v>
      </c>
      <c r="H58" s="3">
        <v>50414.76</v>
      </c>
    </row>
    <row r="59" spans="1:8" x14ac:dyDescent="0.35">
      <c r="A59" s="2" t="s">
        <v>22</v>
      </c>
      <c r="B59" s="2" t="s">
        <v>23</v>
      </c>
      <c r="C59" s="2" t="s">
        <v>10</v>
      </c>
      <c r="D59" s="3">
        <v>51027.35</v>
      </c>
      <c r="E59" s="3">
        <v>10749.99</v>
      </c>
      <c r="F59" s="3">
        <v>-40277.360000000001</v>
      </c>
      <c r="G59" s="2" t="s">
        <v>11</v>
      </c>
      <c r="H59" s="3">
        <v>427484.71</v>
      </c>
    </row>
    <row r="60" spans="1:8" x14ac:dyDescent="0.35">
      <c r="A60" s="2" t="s">
        <v>103</v>
      </c>
      <c r="B60" s="2" t="s">
        <v>102</v>
      </c>
      <c r="C60" s="2" t="s">
        <v>10</v>
      </c>
      <c r="D60" s="3">
        <v>1405.06</v>
      </c>
      <c r="E60" s="3">
        <v>624.99</v>
      </c>
      <c r="F60" s="3">
        <v>-780.07</v>
      </c>
      <c r="G60" s="2" t="s">
        <v>11</v>
      </c>
      <c r="H60" s="3">
        <v>49814.64</v>
      </c>
    </row>
    <row r="61" spans="1:8" x14ac:dyDescent="0.35">
      <c r="A61" s="2" t="s">
        <v>24</v>
      </c>
      <c r="B61" s="2" t="s">
        <v>25</v>
      </c>
      <c r="C61" s="2" t="s">
        <v>10</v>
      </c>
      <c r="D61" s="3">
        <v>8141.37</v>
      </c>
      <c r="E61" s="3">
        <v>15000</v>
      </c>
      <c r="F61" s="3">
        <v>6858.63</v>
      </c>
      <c r="G61" s="2" t="s">
        <v>11</v>
      </c>
      <c r="H61" s="3">
        <v>344281.81</v>
      </c>
    </row>
    <row r="62" spans="1:8" x14ac:dyDescent="0.35">
      <c r="A62" s="2" t="s">
        <v>201</v>
      </c>
      <c r="B62" s="2" t="s">
        <v>200</v>
      </c>
      <c r="C62" s="2" t="s">
        <v>10</v>
      </c>
      <c r="D62" s="3">
        <v>0</v>
      </c>
      <c r="E62" s="3">
        <v>624.99</v>
      </c>
      <c r="F62" s="3">
        <v>624.99</v>
      </c>
      <c r="G62" s="2" t="s">
        <v>11</v>
      </c>
      <c r="H62" s="3">
        <v>34416.11</v>
      </c>
    </row>
    <row r="63" spans="1:8" x14ac:dyDescent="0.35">
      <c r="A63" s="2" t="s">
        <v>101</v>
      </c>
      <c r="B63" s="2" t="s">
        <v>100</v>
      </c>
      <c r="C63" s="2" t="s">
        <v>10</v>
      </c>
      <c r="D63" s="3">
        <v>2315.96</v>
      </c>
      <c r="E63" s="3">
        <v>3750</v>
      </c>
      <c r="F63" s="3">
        <v>1434.04</v>
      </c>
      <c r="G63" s="2" t="s">
        <v>11</v>
      </c>
      <c r="H63" s="3">
        <v>78650.63</v>
      </c>
    </row>
    <row r="64" spans="1:8" x14ac:dyDescent="0.35">
      <c r="A64" s="2" t="s">
        <v>149</v>
      </c>
      <c r="B64" s="2" t="s">
        <v>148</v>
      </c>
      <c r="C64" s="2" t="s">
        <v>10</v>
      </c>
      <c r="D64" s="3">
        <v>-661.6</v>
      </c>
      <c r="E64" s="3">
        <v>0</v>
      </c>
      <c r="F64" s="3">
        <v>661.6</v>
      </c>
      <c r="G64" s="2" t="s">
        <v>11</v>
      </c>
      <c r="H64" s="3">
        <v>-4106.3500000000004</v>
      </c>
    </row>
    <row r="65" spans="1:8" x14ac:dyDescent="0.35">
      <c r="A65" s="2" t="s">
        <v>199</v>
      </c>
      <c r="B65" s="2" t="s">
        <v>198</v>
      </c>
      <c r="C65" s="2" t="s">
        <v>10</v>
      </c>
      <c r="D65" s="3">
        <v>0</v>
      </c>
      <c r="E65" s="3">
        <v>0</v>
      </c>
      <c r="F65" s="3">
        <v>0</v>
      </c>
      <c r="G65" s="2" t="s">
        <v>11</v>
      </c>
      <c r="H65" s="3">
        <v>2848.05</v>
      </c>
    </row>
    <row r="66" spans="1:8" x14ac:dyDescent="0.35">
      <c r="A66" s="2" t="s">
        <v>99</v>
      </c>
      <c r="B66" s="2" t="s">
        <v>98</v>
      </c>
      <c r="C66" s="2" t="s">
        <v>10</v>
      </c>
      <c r="D66" s="3">
        <v>0</v>
      </c>
      <c r="E66" s="3">
        <v>249.99</v>
      </c>
      <c r="F66" s="3">
        <v>249.99</v>
      </c>
      <c r="G66" s="2" t="s">
        <v>11</v>
      </c>
      <c r="H66" s="3">
        <v>5756.73</v>
      </c>
    </row>
    <row r="67" spans="1:8" x14ac:dyDescent="0.35">
      <c r="A67" s="2" t="s">
        <v>26</v>
      </c>
      <c r="B67" s="2" t="s">
        <v>27</v>
      </c>
      <c r="C67" s="2" t="s">
        <v>10</v>
      </c>
      <c r="D67" s="3">
        <v>12301.48</v>
      </c>
      <c r="E67" s="3">
        <v>9999.99</v>
      </c>
      <c r="F67" s="3">
        <v>-2301.4899999999998</v>
      </c>
      <c r="G67" s="2" t="s">
        <v>11</v>
      </c>
      <c r="H67" s="3">
        <v>300258.51</v>
      </c>
    </row>
    <row r="68" spans="1:8" x14ac:dyDescent="0.35">
      <c r="A68" s="2" t="s">
        <v>197</v>
      </c>
      <c r="B68" s="2" t="s">
        <v>196</v>
      </c>
      <c r="C68" s="2" t="s">
        <v>10</v>
      </c>
      <c r="D68" s="3">
        <v>0</v>
      </c>
      <c r="E68" s="3">
        <v>0</v>
      </c>
      <c r="F68" s="3">
        <v>0</v>
      </c>
      <c r="G68" s="2" t="s">
        <v>11</v>
      </c>
      <c r="H68" s="3">
        <v>0</v>
      </c>
    </row>
    <row r="69" spans="1:8" x14ac:dyDescent="0.35">
      <c r="A69" s="2" t="s">
        <v>97</v>
      </c>
      <c r="B69" s="2" t="s">
        <v>96</v>
      </c>
      <c r="C69" s="2" t="s">
        <v>10</v>
      </c>
      <c r="D69" s="3">
        <v>764.24</v>
      </c>
      <c r="E69" s="3">
        <v>1125</v>
      </c>
      <c r="F69" s="3">
        <v>360.76</v>
      </c>
      <c r="G69" s="2" t="s">
        <v>11</v>
      </c>
      <c r="H69" s="3">
        <v>28996.880000000001</v>
      </c>
    </row>
    <row r="70" spans="1:8" x14ac:dyDescent="0.35">
      <c r="A70" s="2" t="s">
        <v>95</v>
      </c>
      <c r="B70" s="2" t="s">
        <v>94</v>
      </c>
      <c r="C70" s="2" t="s">
        <v>10</v>
      </c>
      <c r="D70" s="3">
        <v>4368.22</v>
      </c>
      <c r="E70" s="3">
        <v>2000.01</v>
      </c>
      <c r="F70" s="3">
        <v>-2368.21</v>
      </c>
      <c r="G70" s="2" t="s">
        <v>11</v>
      </c>
      <c r="H70" s="3">
        <v>56935.68</v>
      </c>
    </row>
    <row r="71" spans="1:8" x14ac:dyDescent="0.35">
      <c r="A71" s="2" t="s">
        <v>28</v>
      </c>
      <c r="B71" s="2" t="s">
        <v>29</v>
      </c>
      <c r="C71" s="2" t="s">
        <v>10</v>
      </c>
      <c r="D71" s="3">
        <v>284.07</v>
      </c>
      <c r="E71" s="3">
        <v>624.99</v>
      </c>
      <c r="F71" s="3">
        <v>340.92</v>
      </c>
      <c r="G71" s="2" t="s">
        <v>11</v>
      </c>
      <c r="H71" s="3">
        <v>16703.84</v>
      </c>
    </row>
    <row r="72" spans="1:8" x14ac:dyDescent="0.35">
      <c r="A72" s="2" t="s">
        <v>93</v>
      </c>
      <c r="B72" s="2" t="s">
        <v>92</v>
      </c>
      <c r="C72" s="2" t="s">
        <v>10</v>
      </c>
      <c r="D72" s="3">
        <v>63895.21</v>
      </c>
      <c r="E72" s="3">
        <v>75127.259999999995</v>
      </c>
      <c r="F72" s="3">
        <v>11232.05</v>
      </c>
      <c r="G72" s="2" t="s">
        <v>11</v>
      </c>
      <c r="H72" s="3">
        <v>1808028.95</v>
      </c>
    </row>
    <row r="73" spans="1:8" x14ac:dyDescent="0.35">
      <c r="A73" s="2" t="s">
        <v>91</v>
      </c>
      <c r="B73" s="2" t="s">
        <v>90</v>
      </c>
      <c r="C73" s="2" t="s">
        <v>10</v>
      </c>
      <c r="D73" s="3">
        <v>7353.55</v>
      </c>
      <c r="E73" s="3">
        <v>0</v>
      </c>
      <c r="F73" s="3">
        <v>-7353.55</v>
      </c>
      <c r="G73" s="2" t="s">
        <v>11</v>
      </c>
      <c r="H73" s="3">
        <v>58264.65</v>
      </c>
    </row>
    <row r="74" spans="1:8" x14ac:dyDescent="0.35">
      <c r="A74" s="2" t="s">
        <v>195</v>
      </c>
      <c r="B74" s="2" t="s">
        <v>194</v>
      </c>
      <c r="C74" s="2" t="s">
        <v>10</v>
      </c>
      <c r="D74" s="3">
        <v>0</v>
      </c>
      <c r="E74" s="3">
        <v>0</v>
      </c>
      <c r="F74" s="3">
        <v>0</v>
      </c>
      <c r="G74" s="2" t="s">
        <v>11</v>
      </c>
      <c r="H74" s="3">
        <v>294.12</v>
      </c>
    </row>
    <row r="75" spans="1:8" x14ac:dyDescent="0.35">
      <c r="A75" s="2" t="s">
        <v>89</v>
      </c>
      <c r="B75" s="2" t="s">
        <v>88</v>
      </c>
      <c r="C75" s="2" t="s">
        <v>10</v>
      </c>
      <c r="D75" s="3">
        <v>-59.51</v>
      </c>
      <c r="E75" s="3">
        <v>0</v>
      </c>
      <c r="F75" s="3">
        <v>59.51</v>
      </c>
      <c r="G75" s="2" t="s">
        <v>11</v>
      </c>
      <c r="H75" s="3">
        <v>-33512.32</v>
      </c>
    </row>
    <row r="76" spans="1:8" x14ac:dyDescent="0.35">
      <c r="A76" s="2" t="s">
        <v>193</v>
      </c>
      <c r="B76" s="2" t="s">
        <v>192</v>
      </c>
      <c r="C76" s="2" t="s">
        <v>10</v>
      </c>
      <c r="D76" s="3">
        <v>0</v>
      </c>
      <c r="E76" s="3">
        <v>0</v>
      </c>
      <c r="F76" s="3">
        <v>0</v>
      </c>
      <c r="G76" s="2" t="s">
        <v>11</v>
      </c>
      <c r="H76" s="3">
        <v>0</v>
      </c>
    </row>
    <row r="77" spans="1:8" x14ac:dyDescent="0.35">
      <c r="A77" s="2" t="s">
        <v>87</v>
      </c>
      <c r="B77" s="2" t="s">
        <v>86</v>
      </c>
      <c r="C77" s="2" t="s">
        <v>10</v>
      </c>
      <c r="D77" s="3">
        <v>0</v>
      </c>
      <c r="E77" s="3">
        <v>1287.51</v>
      </c>
      <c r="F77" s="3">
        <v>1287.51</v>
      </c>
      <c r="G77" s="2" t="s">
        <v>11</v>
      </c>
      <c r="H77" s="3">
        <v>53651.63</v>
      </c>
    </row>
    <row r="78" spans="1:8" x14ac:dyDescent="0.35">
      <c r="A78" s="2" t="s">
        <v>85</v>
      </c>
      <c r="B78" s="2" t="s">
        <v>84</v>
      </c>
      <c r="C78" s="2" t="s">
        <v>10</v>
      </c>
      <c r="D78" s="3">
        <v>2759.4</v>
      </c>
      <c r="E78" s="3">
        <v>3750</v>
      </c>
      <c r="F78" s="3">
        <v>990.6</v>
      </c>
      <c r="G78" s="2" t="s">
        <v>11</v>
      </c>
      <c r="H78" s="3">
        <v>88393.54</v>
      </c>
    </row>
    <row r="79" spans="1:8" x14ac:dyDescent="0.35">
      <c r="A79" s="2" t="s">
        <v>83</v>
      </c>
      <c r="B79" s="2" t="s">
        <v>82</v>
      </c>
      <c r="C79" s="2" t="s">
        <v>10</v>
      </c>
      <c r="D79" s="3">
        <v>3633</v>
      </c>
      <c r="E79" s="3">
        <v>3750</v>
      </c>
      <c r="F79" s="3">
        <v>117</v>
      </c>
      <c r="G79" s="2" t="s">
        <v>11</v>
      </c>
      <c r="H79" s="3">
        <v>94903.2</v>
      </c>
    </row>
    <row r="80" spans="1:8" x14ac:dyDescent="0.35">
      <c r="A80" s="2" t="s">
        <v>81</v>
      </c>
      <c r="B80" s="2" t="s">
        <v>80</v>
      </c>
      <c r="C80" s="2" t="s">
        <v>10</v>
      </c>
      <c r="D80" s="3">
        <v>0</v>
      </c>
      <c r="E80" s="3">
        <v>2499.9899999999998</v>
      </c>
      <c r="F80" s="3">
        <v>2499.9899999999998</v>
      </c>
      <c r="G80" s="2" t="s">
        <v>11</v>
      </c>
      <c r="H80" s="3">
        <v>43674.400000000001</v>
      </c>
    </row>
    <row r="81" spans="1:8" x14ac:dyDescent="0.35">
      <c r="A81" s="2" t="s">
        <v>30</v>
      </c>
      <c r="B81" s="2" t="s">
        <v>31</v>
      </c>
      <c r="C81" s="2" t="s">
        <v>10</v>
      </c>
      <c r="D81" s="3">
        <v>7226.42</v>
      </c>
      <c r="E81" s="3">
        <v>6000</v>
      </c>
      <c r="F81" s="3">
        <v>-1226.42</v>
      </c>
      <c r="G81" s="2" t="s">
        <v>11</v>
      </c>
      <c r="H81" s="3">
        <v>191966.81</v>
      </c>
    </row>
    <row r="82" spans="1:8" x14ac:dyDescent="0.35">
      <c r="A82" s="2" t="s">
        <v>191</v>
      </c>
      <c r="B82" s="2" t="s">
        <v>190</v>
      </c>
      <c r="C82" s="2" t="s">
        <v>10</v>
      </c>
      <c r="D82" s="3">
        <v>0</v>
      </c>
      <c r="E82" s="3">
        <v>0</v>
      </c>
      <c r="F82" s="3">
        <v>0</v>
      </c>
      <c r="G82" s="2" t="s">
        <v>11</v>
      </c>
      <c r="H82" s="3">
        <v>1013.12</v>
      </c>
    </row>
    <row r="83" spans="1:8" x14ac:dyDescent="0.35">
      <c r="A83" s="2" t="s">
        <v>79</v>
      </c>
      <c r="B83" s="2" t="s">
        <v>78</v>
      </c>
      <c r="C83" s="2" t="s">
        <v>10</v>
      </c>
      <c r="D83" s="3">
        <v>5332.96</v>
      </c>
      <c r="E83" s="3">
        <v>3000.15</v>
      </c>
      <c r="F83" s="3">
        <v>-2332.81</v>
      </c>
      <c r="G83" s="2" t="s">
        <v>11</v>
      </c>
      <c r="H83" s="3">
        <v>121612.39</v>
      </c>
    </row>
    <row r="84" spans="1:8" x14ac:dyDescent="0.35">
      <c r="A84" s="2" t="s">
        <v>77</v>
      </c>
      <c r="B84" s="2" t="s">
        <v>76</v>
      </c>
      <c r="C84" s="2" t="s">
        <v>10</v>
      </c>
      <c r="D84" s="3">
        <v>4732.55</v>
      </c>
      <c r="E84" s="3">
        <v>1250.01</v>
      </c>
      <c r="F84" s="3">
        <v>-3482.54</v>
      </c>
      <c r="G84" s="2" t="s">
        <v>11</v>
      </c>
      <c r="H84" s="3">
        <v>30433.81</v>
      </c>
    </row>
    <row r="85" spans="1:8" x14ac:dyDescent="0.35">
      <c r="A85" s="2" t="s">
        <v>32</v>
      </c>
      <c r="B85" s="2" t="s">
        <v>33</v>
      </c>
      <c r="C85" s="2" t="s">
        <v>10</v>
      </c>
      <c r="D85" s="3">
        <v>25835.63</v>
      </c>
      <c r="E85" s="3">
        <v>9999.99</v>
      </c>
      <c r="F85" s="3">
        <v>-15835.64</v>
      </c>
      <c r="G85" s="2" t="s">
        <v>11</v>
      </c>
      <c r="H85" s="3">
        <v>236936.49</v>
      </c>
    </row>
    <row r="86" spans="1:8" x14ac:dyDescent="0.35">
      <c r="A86" s="2" t="s">
        <v>75</v>
      </c>
      <c r="B86" s="2" t="s">
        <v>74</v>
      </c>
      <c r="C86" s="2" t="s">
        <v>10</v>
      </c>
      <c r="D86" s="3">
        <v>0</v>
      </c>
      <c r="E86" s="3">
        <v>4237.5</v>
      </c>
      <c r="F86" s="3">
        <v>4237.5</v>
      </c>
      <c r="G86" s="2" t="s">
        <v>11</v>
      </c>
      <c r="H86" s="3">
        <v>50947.51</v>
      </c>
    </row>
    <row r="87" spans="1:8" x14ac:dyDescent="0.35">
      <c r="A87" s="2" t="s">
        <v>189</v>
      </c>
      <c r="B87" s="2" t="s">
        <v>188</v>
      </c>
      <c r="C87" s="2" t="s">
        <v>10</v>
      </c>
      <c r="D87" s="3">
        <v>0</v>
      </c>
      <c r="E87" s="3">
        <v>0</v>
      </c>
      <c r="F87" s="3">
        <v>0</v>
      </c>
      <c r="G87" s="2" t="s">
        <v>11</v>
      </c>
      <c r="H87" s="3">
        <v>0</v>
      </c>
    </row>
    <row r="88" spans="1:8" x14ac:dyDescent="0.35">
      <c r="A88" s="2" t="s">
        <v>73</v>
      </c>
      <c r="B88" s="2" t="s">
        <v>72</v>
      </c>
      <c r="C88" s="2" t="s">
        <v>10</v>
      </c>
      <c r="D88" s="3">
        <v>2851.87</v>
      </c>
      <c r="E88" s="3">
        <v>3125.01</v>
      </c>
      <c r="F88" s="3">
        <v>273.14</v>
      </c>
      <c r="G88" s="2" t="s">
        <v>11</v>
      </c>
      <c r="H88" s="3">
        <v>82795.81</v>
      </c>
    </row>
    <row r="89" spans="1:8" x14ac:dyDescent="0.35">
      <c r="A89" s="2" t="s">
        <v>71</v>
      </c>
      <c r="B89" s="2" t="s">
        <v>70</v>
      </c>
      <c r="C89" s="2" t="s">
        <v>10</v>
      </c>
      <c r="D89" s="3">
        <v>1050.72</v>
      </c>
      <c r="E89" s="3">
        <v>1374.99</v>
      </c>
      <c r="F89" s="3">
        <v>324.27</v>
      </c>
      <c r="G89" s="2" t="s">
        <v>11</v>
      </c>
      <c r="H89" s="3">
        <v>25823.27</v>
      </c>
    </row>
    <row r="90" spans="1:8" x14ac:dyDescent="0.35">
      <c r="A90" s="2" t="s">
        <v>34</v>
      </c>
      <c r="B90" s="2" t="s">
        <v>35</v>
      </c>
      <c r="C90" s="2" t="s">
        <v>10</v>
      </c>
      <c r="D90" s="3">
        <v>24736.37</v>
      </c>
      <c r="E90" s="3">
        <v>28925.01</v>
      </c>
      <c r="F90" s="3">
        <v>4188.6400000000003</v>
      </c>
      <c r="G90" s="2" t="s">
        <v>11</v>
      </c>
      <c r="H90" s="3">
        <v>555222.34</v>
      </c>
    </row>
    <row r="91" spans="1:8" x14ac:dyDescent="0.35">
      <c r="A91" s="2" t="s">
        <v>69</v>
      </c>
      <c r="B91" s="2" t="s">
        <v>68</v>
      </c>
      <c r="C91" s="2" t="s">
        <v>10</v>
      </c>
      <c r="D91" s="3">
        <v>18588</v>
      </c>
      <c r="E91" s="3">
        <v>17648.82</v>
      </c>
      <c r="F91" s="3">
        <v>-939.18</v>
      </c>
      <c r="G91" s="2" t="s">
        <v>11</v>
      </c>
      <c r="H91" s="3">
        <v>428884</v>
      </c>
    </row>
    <row r="92" spans="1:8" x14ac:dyDescent="0.35">
      <c r="A92" s="2" t="s">
        <v>67</v>
      </c>
      <c r="B92" s="2" t="s">
        <v>66</v>
      </c>
      <c r="C92" s="2" t="s">
        <v>10</v>
      </c>
      <c r="D92" s="3">
        <v>1985.45</v>
      </c>
      <c r="E92" s="3">
        <v>4294.5600000000004</v>
      </c>
      <c r="F92" s="3">
        <v>2309.11</v>
      </c>
      <c r="G92" s="2" t="s">
        <v>11</v>
      </c>
      <c r="H92" s="3">
        <v>49633.97</v>
      </c>
    </row>
    <row r="93" spans="1:8" x14ac:dyDescent="0.35">
      <c r="A93" s="2" t="s">
        <v>65</v>
      </c>
      <c r="B93" s="2" t="s">
        <v>64</v>
      </c>
      <c r="C93" s="2" t="s">
        <v>10</v>
      </c>
      <c r="D93" s="3">
        <v>22772.53</v>
      </c>
      <c r="E93" s="3">
        <v>19982.64</v>
      </c>
      <c r="F93" s="3">
        <v>-2789.89</v>
      </c>
      <c r="G93" s="2" t="s">
        <v>11</v>
      </c>
      <c r="H93" s="3">
        <v>1037579.04</v>
      </c>
    </row>
    <row r="94" spans="1:8" x14ac:dyDescent="0.35">
      <c r="A94" s="2" t="s">
        <v>63</v>
      </c>
      <c r="B94" s="2" t="s">
        <v>62</v>
      </c>
      <c r="C94" s="2" t="s">
        <v>10</v>
      </c>
      <c r="D94" s="3">
        <v>9923.2900000000009</v>
      </c>
      <c r="E94" s="3">
        <v>12449.7</v>
      </c>
      <c r="F94" s="3">
        <v>2526.41</v>
      </c>
      <c r="G94" s="2" t="s">
        <v>11</v>
      </c>
      <c r="H94" s="3">
        <v>101631.54</v>
      </c>
    </row>
    <row r="95" spans="1:8" x14ac:dyDescent="0.35">
      <c r="A95" s="2" t="s">
        <v>61</v>
      </c>
      <c r="B95" s="2" t="s">
        <v>60</v>
      </c>
      <c r="C95" s="2" t="s">
        <v>10</v>
      </c>
      <c r="D95" s="3">
        <v>14227.4</v>
      </c>
      <c r="E95" s="3">
        <v>12762.84</v>
      </c>
      <c r="F95" s="3">
        <v>-1464.56</v>
      </c>
      <c r="G95" s="2" t="s">
        <v>11</v>
      </c>
      <c r="H95" s="3">
        <v>114339.56</v>
      </c>
    </row>
    <row r="96" spans="1:8" x14ac:dyDescent="0.35">
      <c r="A96" s="2" t="s">
        <v>187</v>
      </c>
      <c r="B96" s="2" t="s">
        <v>186</v>
      </c>
      <c r="C96" s="2" t="s">
        <v>10</v>
      </c>
      <c r="D96" s="3">
        <v>0</v>
      </c>
      <c r="E96" s="3">
        <v>1250.01</v>
      </c>
      <c r="F96" s="3">
        <v>1250.01</v>
      </c>
      <c r="G96" s="2" t="s">
        <v>11</v>
      </c>
      <c r="H96" s="3">
        <v>30162.76</v>
      </c>
    </row>
    <row r="97" spans="1:8" x14ac:dyDescent="0.35">
      <c r="A97" s="2" t="s">
        <v>59</v>
      </c>
      <c r="B97" s="2" t="s">
        <v>58</v>
      </c>
      <c r="C97" s="2" t="s">
        <v>10</v>
      </c>
      <c r="D97" s="3">
        <v>2878.73</v>
      </c>
      <c r="E97" s="3">
        <v>6274.98</v>
      </c>
      <c r="F97" s="3">
        <v>3396.25</v>
      </c>
      <c r="G97" s="2" t="s">
        <v>11</v>
      </c>
      <c r="H97" s="3">
        <v>104791.07</v>
      </c>
    </row>
    <row r="98" spans="1:8" x14ac:dyDescent="0.35">
      <c r="A98" s="2" t="s">
        <v>57</v>
      </c>
      <c r="B98" s="2" t="s">
        <v>56</v>
      </c>
      <c r="C98" s="2" t="s">
        <v>10</v>
      </c>
      <c r="D98" s="3">
        <v>2885.63</v>
      </c>
      <c r="E98" s="3">
        <v>750</v>
      </c>
      <c r="F98" s="3">
        <v>-2135.63</v>
      </c>
      <c r="G98" s="2" t="s">
        <v>11</v>
      </c>
      <c r="H98" s="3">
        <v>18907.189999999999</v>
      </c>
    </row>
    <row r="99" spans="1:8" x14ac:dyDescent="0.35">
      <c r="A99" s="2" t="s">
        <v>55</v>
      </c>
      <c r="B99" s="2" t="s">
        <v>54</v>
      </c>
      <c r="C99" s="2" t="s">
        <v>10</v>
      </c>
      <c r="D99" s="3">
        <v>2667.24</v>
      </c>
      <c r="E99" s="3">
        <v>2059.1999999999998</v>
      </c>
      <c r="F99" s="3">
        <v>-608.04</v>
      </c>
      <c r="G99" s="2" t="s">
        <v>11</v>
      </c>
      <c r="H99" s="3">
        <v>79857.990000000005</v>
      </c>
    </row>
    <row r="100" spans="1:8" x14ac:dyDescent="0.35">
      <c r="A100" s="2" t="s">
        <v>153</v>
      </c>
      <c r="B100" s="2" t="s">
        <v>152</v>
      </c>
      <c r="C100" s="2" t="s">
        <v>10</v>
      </c>
      <c r="D100" s="3">
        <v>0</v>
      </c>
      <c r="E100" s="3">
        <v>1250.01</v>
      </c>
      <c r="F100" s="3">
        <v>1250.01</v>
      </c>
      <c r="G100" s="2" t="s">
        <v>11</v>
      </c>
      <c r="H100" s="3">
        <v>17648.78</v>
      </c>
    </row>
    <row r="101" spans="1:8" x14ac:dyDescent="0.35">
      <c r="A101" s="2" t="s">
        <v>53</v>
      </c>
      <c r="B101" s="2" t="s">
        <v>52</v>
      </c>
      <c r="C101" s="2" t="s">
        <v>10</v>
      </c>
      <c r="D101" s="3">
        <v>10723.68</v>
      </c>
      <c r="E101" s="3">
        <v>11441.55</v>
      </c>
      <c r="F101" s="3">
        <v>717.87</v>
      </c>
      <c r="G101" s="2" t="s">
        <v>11</v>
      </c>
      <c r="H101" s="3">
        <v>277890.65999999997</v>
      </c>
    </row>
    <row r="102" spans="1:8" x14ac:dyDescent="0.35">
      <c r="A102" s="2" t="s">
        <v>51</v>
      </c>
      <c r="B102" s="2" t="s">
        <v>50</v>
      </c>
      <c r="C102" s="2" t="s">
        <v>10</v>
      </c>
      <c r="D102" s="3">
        <v>534.57000000000005</v>
      </c>
      <c r="E102" s="3">
        <v>875.01</v>
      </c>
      <c r="F102" s="3">
        <v>340.44</v>
      </c>
      <c r="G102" s="2" t="s">
        <v>11</v>
      </c>
      <c r="H102" s="3">
        <v>20970.63</v>
      </c>
    </row>
    <row r="103" spans="1:8" x14ac:dyDescent="0.35">
      <c r="A103" s="2" t="s">
        <v>49</v>
      </c>
      <c r="B103" s="2" t="s">
        <v>48</v>
      </c>
      <c r="C103" s="2" t="s">
        <v>10</v>
      </c>
      <c r="D103" s="3">
        <v>3749.15</v>
      </c>
      <c r="E103" s="3">
        <v>3750</v>
      </c>
      <c r="F103" s="3">
        <v>0.85</v>
      </c>
      <c r="G103" s="2" t="s">
        <v>11</v>
      </c>
      <c r="H103" s="3">
        <v>82752.25</v>
      </c>
    </row>
    <row r="104" spans="1:8" x14ac:dyDescent="0.35">
      <c r="A104" s="2" t="s">
        <v>47</v>
      </c>
      <c r="B104" s="2" t="s">
        <v>46</v>
      </c>
      <c r="C104" s="2" t="s">
        <v>10</v>
      </c>
      <c r="D104" s="3">
        <v>5312.11</v>
      </c>
      <c r="E104" s="3">
        <v>6257.58</v>
      </c>
      <c r="F104" s="3">
        <v>945.47</v>
      </c>
      <c r="G104" s="2" t="s">
        <v>11</v>
      </c>
      <c r="H104" s="3">
        <v>94692.81</v>
      </c>
    </row>
    <row r="105" spans="1:8" x14ac:dyDescent="0.35">
      <c r="A105" s="2" t="s">
        <v>45</v>
      </c>
      <c r="B105" s="2" t="s">
        <v>44</v>
      </c>
      <c r="C105" s="2" t="s">
        <v>10</v>
      </c>
      <c r="D105" s="3">
        <v>1168.95</v>
      </c>
      <c r="E105" s="3">
        <v>5625.03</v>
      </c>
      <c r="F105" s="3">
        <v>4456.08</v>
      </c>
      <c r="G105" s="2" t="s">
        <v>11</v>
      </c>
      <c r="H105" s="3">
        <v>93454.67</v>
      </c>
    </row>
    <row r="106" spans="1:8" x14ac:dyDescent="0.35">
      <c r="A106" s="2" t="s">
        <v>43</v>
      </c>
      <c r="B106" s="2" t="s">
        <v>42</v>
      </c>
      <c r="C106" s="2" t="s">
        <v>10</v>
      </c>
      <c r="D106" s="3">
        <v>0</v>
      </c>
      <c r="E106" s="3">
        <v>0</v>
      </c>
      <c r="F106" s="3">
        <v>0</v>
      </c>
      <c r="G106" s="2" t="s">
        <v>11</v>
      </c>
      <c r="H106" s="3">
        <v>0</v>
      </c>
    </row>
    <row r="107" spans="1:8" x14ac:dyDescent="0.35">
      <c r="A107" s="2" t="s">
        <v>41</v>
      </c>
      <c r="B107" s="2" t="s">
        <v>40</v>
      </c>
      <c r="C107" s="2" t="s">
        <v>10</v>
      </c>
      <c r="D107" s="3">
        <v>0</v>
      </c>
      <c r="E107" s="3">
        <v>0</v>
      </c>
      <c r="F107" s="3">
        <v>0</v>
      </c>
      <c r="G107" s="2" t="s">
        <v>11</v>
      </c>
      <c r="H107" s="3">
        <v>-51821.94</v>
      </c>
    </row>
    <row r="108" spans="1:8" x14ac:dyDescent="0.35">
      <c r="A108" s="2" t="s">
        <v>151</v>
      </c>
      <c r="B108" s="2" t="s">
        <v>150</v>
      </c>
      <c r="C108" s="2" t="s">
        <v>10</v>
      </c>
      <c r="D108" s="3">
        <v>0</v>
      </c>
      <c r="E108" s="3">
        <v>249.99</v>
      </c>
      <c r="F108" s="3">
        <v>249.99</v>
      </c>
      <c r="G108" s="2" t="s">
        <v>11</v>
      </c>
      <c r="H108" s="3">
        <v>12909.73</v>
      </c>
    </row>
    <row r="109" spans="1:8" x14ac:dyDescent="0.35">
      <c r="A109" s="2" t="s">
        <v>185</v>
      </c>
      <c r="B109" s="2" t="s">
        <v>184</v>
      </c>
      <c r="C109" s="2" t="s">
        <v>10</v>
      </c>
      <c r="D109" s="3">
        <v>0</v>
      </c>
      <c r="E109" s="3">
        <v>0</v>
      </c>
      <c r="F109" s="3">
        <v>0</v>
      </c>
      <c r="G109" s="2" t="s">
        <v>11</v>
      </c>
      <c r="H109" s="3">
        <v>0</v>
      </c>
    </row>
    <row r="110" spans="1:8" x14ac:dyDescent="0.35">
      <c r="A110" s="2" t="s">
        <v>183</v>
      </c>
      <c r="B110" s="2" t="s">
        <v>182</v>
      </c>
      <c r="C110" s="2" t="s">
        <v>10</v>
      </c>
      <c r="D110" s="3">
        <v>0</v>
      </c>
      <c r="E110" s="3">
        <v>0</v>
      </c>
      <c r="F110" s="3">
        <v>0</v>
      </c>
      <c r="G110" s="2" t="s">
        <v>11</v>
      </c>
      <c r="H110" s="3">
        <v>0</v>
      </c>
    </row>
    <row r="111" spans="1:8" x14ac:dyDescent="0.35">
      <c r="A111" s="2" t="s">
        <v>39</v>
      </c>
      <c r="B111" s="2" t="s">
        <v>38</v>
      </c>
      <c r="C111" s="2" t="s">
        <v>10</v>
      </c>
      <c r="D111" s="3">
        <v>87632.85</v>
      </c>
      <c r="E111" s="3">
        <v>95812.5</v>
      </c>
      <c r="F111" s="3">
        <v>8179.65</v>
      </c>
      <c r="G111" s="2" t="s">
        <v>11</v>
      </c>
      <c r="H111" s="3">
        <v>2100271.65</v>
      </c>
    </row>
    <row r="112" spans="1:8" x14ac:dyDescent="0.35">
      <c r="A112" s="2" t="s">
        <v>37</v>
      </c>
      <c r="B112" s="2" t="s">
        <v>36</v>
      </c>
      <c r="C112" s="2" t="s">
        <v>10</v>
      </c>
      <c r="D112" s="3">
        <v>21559.74</v>
      </c>
      <c r="E112" s="3">
        <v>20701.080000000002</v>
      </c>
      <c r="F112" s="3">
        <v>-858.66</v>
      </c>
      <c r="G112" s="2" t="s">
        <v>11</v>
      </c>
      <c r="H112" s="3">
        <v>712855.69</v>
      </c>
    </row>
    <row r="113" spans="1:8" x14ac:dyDescent="0.35">
      <c r="A113" s="2" t="s">
        <v>181</v>
      </c>
      <c r="B113" s="2" t="s">
        <v>180</v>
      </c>
      <c r="C113" s="2" t="s">
        <v>10</v>
      </c>
      <c r="D113" s="3">
        <v>0</v>
      </c>
      <c r="E113" s="3">
        <v>0</v>
      </c>
      <c r="F113" s="3">
        <v>0</v>
      </c>
      <c r="G113" s="2" t="s">
        <v>11</v>
      </c>
      <c r="H113" s="3">
        <v>0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54103-F4E8-4DFF-B93D-24B75BD7C1E9}">
  <dimension ref="A1:J113"/>
  <sheetViews>
    <sheetView workbookViewId="0">
      <pane ySplit="1" topLeftCell="A26" activePane="bottomLeft" state="frozen"/>
      <selection pane="bottomLeft" activeCell="J49" sqref="J49"/>
    </sheetView>
  </sheetViews>
  <sheetFormatPr defaultColWidth="9.08984375" defaultRowHeight="14.5" x14ac:dyDescent="0.35"/>
  <cols>
    <col min="1" max="1" width="6.36328125" style="5" bestFit="1" customWidth="1"/>
    <col min="2" max="2" width="8.54296875" style="5" bestFit="1" customWidth="1"/>
    <col min="3" max="3" width="17.54296875" style="5" bestFit="1" customWidth="1"/>
    <col min="4" max="4" width="13.54296875" style="5" bestFit="1" customWidth="1"/>
    <col min="5" max="5" width="19.453125" style="5" bestFit="1" customWidth="1"/>
    <col min="6" max="6" width="18.36328125" style="5" bestFit="1" customWidth="1"/>
    <col min="7" max="7" width="15.08984375" style="5" bestFit="1" customWidth="1"/>
    <col min="8" max="8" width="16.90625" style="5" bestFit="1" customWidth="1"/>
    <col min="9" max="9" width="9.08984375" style="5"/>
    <col min="10" max="10" width="10.90625" style="5" bestFit="1" customWidth="1"/>
    <col min="11" max="16384" width="9.08984375" style="5"/>
  </cols>
  <sheetData>
    <row r="1" spans="1: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5">
      <c r="A2" s="2" t="s">
        <v>157</v>
      </c>
      <c r="B2" s="2" t="s">
        <v>156</v>
      </c>
      <c r="C2" s="2" t="s">
        <v>10</v>
      </c>
      <c r="D2" s="3">
        <v>0</v>
      </c>
      <c r="E2" s="3">
        <v>-500.01</v>
      </c>
      <c r="F2" s="3">
        <v>-500.01</v>
      </c>
      <c r="G2" s="2" t="s">
        <v>11</v>
      </c>
      <c r="H2" s="3">
        <v>-15881.43</v>
      </c>
    </row>
    <row r="3" spans="1:8" x14ac:dyDescent="0.35">
      <c r="A3" s="2" t="s">
        <v>252</v>
      </c>
      <c r="B3" s="2" t="s">
        <v>251</v>
      </c>
      <c r="C3" s="2" t="s">
        <v>10</v>
      </c>
      <c r="D3" s="3">
        <v>0</v>
      </c>
      <c r="E3" s="3">
        <v>0</v>
      </c>
      <c r="F3" s="3">
        <v>0</v>
      </c>
      <c r="G3" s="2" t="s">
        <v>11</v>
      </c>
      <c r="H3" s="3">
        <v>0</v>
      </c>
    </row>
    <row r="4" spans="1:8" x14ac:dyDescent="0.35">
      <c r="A4" s="2" t="s">
        <v>250</v>
      </c>
      <c r="B4" s="2" t="s">
        <v>249</v>
      </c>
      <c r="C4" s="2" t="s">
        <v>10</v>
      </c>
      <c r="D4" s="3">
        <v>0</v>
      </c>
      <c r="E4" s="3">
        <v>0</v>
      </c>
      <c r="F4" s="3">
        <v>0</v>
      </c>
      <c r="G4" s="2" t="s">
        <v>11</v>
      </c>
      <c r="H4" s="3">
        <v>0</v>
      </c>
    </row>
    <row r="5" spans="1:8" x14ac:dyDescent="0.35">
      <c r="A5" s="2" t="s">
        <v>248</v>
      </c>
      <c r="B5" s="2" t="s">
        <v>247</v>
      </c>
      <c r="C5" s="2" t="s">
        <v>10</v>
      </c>
      <c r="D5" s="3">
        <v>0</v>
      </c>
      <c r="E5" s="3">
        <v>0</v>
      </c>
      <c r="F5" s="3">
        <v>0</v>
      </c>
      <c r="G5" s="2" t="s">
        <v>11</v>
      </c>
      <c r="H5" s="3">
        <v>0</v>
      </c>
    </row>
    <row r="6" spans="1:8" x14ac:dyDescent="0.35">
      <c r="A6" s="2" t="s">
        <v>246</v>
      </c>
      <c r="B6" s="2" t="s">
        <v>245</v>
      </c>
      <c r="C6" s="2" t="s">
        <v>10</v>
      </c>
      <c r="D6" s="3">
        <v>0</v>
      </c>
      <c r="E6" s="3">
        <v>0</v>
      </c>
      <c r="F6" s="3">
        <v>0</v>
      </c>
      <c r="G6" s="2" t="s">
        <v>11</v>
      </c>
      <c r="H6" s="3">
        <v>0</v>
      </c>
    </row>
    <row r="7" spans="1:8" x14ac:dyDescent="0.35">
      <c r="A7" s="2" t="s">
        <v>244</v>
      </c>
      <c r="B7" s="2" t="s">
        <v>243</v>
      </c>
      <c r="C7" s="2" t="s">
        <v>10</v>
      </c>
      <c r="D7" s="3">
        <v>0</v>
      </c>
      <c r="E7" s="3">
        <v>0</v>
      </c>
      <c r="F7" s="3">
        <v>0</v>
      </c>
      <c r="G7" s="2" t="s">
        <v>11</v>
      </c>
      <c r="H7" s="3">
        <v>0</v>
      </c>
    </row>
    <row r="8" spans="1:8" x14ac:dyDescent="0.35">
      <c r="A8" s="2" t="s">
        <v>242</v>
      </c>
      <c r="B8" s="2" t="s">
        <v>86</v>
      </c>
      <c r="C8" s="2" t="s">
        <v>10</v>
      </c>
      <c r="D8" s="3">
        <v>0</v>
      </c>
      <c r="E8" s="3">
        <v>0</v>
      </c>
      <c r="F8" s="3">
        <v>0</v>
      </c>
      <c r="G8" s="2" t="s">
        <v>11</v>
      </c>
      <c r="H8" s="3">
        <v>0</v>
      </c>
    </row>
    <row r="9" spans="1:8" x14ac:dyDescent="0.35">
      <c r="A9" s="2" t="s">
        <v>147</v>
      </c>
      <c r="B9" s="2" t="s">
        <v>146</v>
      </c>
      <c r="C9" s="2" t="s">
        <v>10</v>
      </c>
      <c r="D9" s="3">
        <v>-2176.0100000000002</v>
      </c>
      <c r="E9" s="3">
        <v>-2640</v>
      </c>
      <c r="F9" s="3">
        <v>-463.99</v>
      </c>
      <c r="G9" s="2" t="s">
        <v>11</v>
      </c>
      <c r="H9" s="3">
        <v>-57624.99</v>
      </c>
    </row>
    <row r="10" spans="1:8" x14ac:dyDescent="0.35">
      <c r="A10" s="2" t="s">
        <v>145</v>
      </c>
      <c r="B10" s="2" t="s">
        <v>144</v>
      </c>
      <c r="C10" s="2" t="s">
        <v>10</v>
      </c>
      <c r="D10" s="3">
        <v>-1752.47</v>
      </c>
      <c r="E10" s="3">
        <v>-240</v>
      </c>
      <c r="F10" s="3">
        <v>1512.47</v>
      </c>
      <c r="G10" s="2" t="s">
        <v>11</v>
      </c>
      <c r="H10" s="3">
        <v>-14329.59</v>
      </c>
    </row>
    <row r="11" spans="1:8" x14ac:dyDescent="0.35">
      <c r="A11" s="2" t="s">
        <v>143</v>
      </c>
      <c r="B11" s="2" t="s">
        <v>142</v>
      </c>
      <c r="C11" s="2" t="s">
        <v>10</v>
      </c>
      <c r="D11" s="3">
        <v>-514.17999999999995</v>
      </c>
      <c r="E11" s="3">
        <v>-1288.5</v>
      </c>
      <c r="F11" s="3">
        <v>-774.32</v>
      </c>
      <c r="G11" s="2" t="s">
        <v>11</v>
      </c>
      <c r="H11" s="3">
        <v>-665.09</v>
      </c>
    </row>
    <row r="12" spans="1:8" x14ac:dyDescent="0.35">
      <c r="A12" s="2" t="s">
        <v>141</v>
      </c>
      <c r="B12" s="2" t="s">
        <v>140</v>
      </c>
      <c r="C12" s="2" t="s">
        <v>10</v>
      </c>
      <c r="D12" s="3">
        <v>-423353.8</v>
      </c>
      <c r="E12" s="3">
        <v>-431301</v>
      </c>
      <c r="F12" s="3">
        <v>-7947.2</v>
      </c>
      <c r="G12" s="2" t="s">
        <v>11</v>
      </c>
      <c r="H12" s="3">
        <v>-11334354.27</v>
      </c>
    </row>
    <row r="13" spans="1:8" x14ac:dyDescent="0.35">
      <c r="A13" s="2" t="s">
        <v>139</v>
      </c>
      <c r="B13" s="2" t="s">
        <v>138</v>
      </c>
      <c r="C13" s="2" t="s">
        <v>10</v>
      </c>
      <c r="D13" s="3">
        <v>-111978.79</v>
      </c>
      <c r="E13" s="3">
        <v>-118303.41</v>
      </c>
      <c r="F13" s="3">
        <v>-6324.62</v>
      </c>
      <c r="G13" s="2" t="s">
        <v>11</v>
      </c>
      <c r="H13" s="3">
        <v>-2877313.14</v>
      </c>
    </row>
    <row r="14" spans="1:8" x14ac:dyDescent="0.35">
      <c r="A14" s="2" t="s">
        <v>241</v>
      </c>
      <c r="B14" s="2" t="s">
        <v>240</v>
      </c>
      <c r="C14" s="2" t="s">
        <v>10</v>
      </c>
      <c r="D14" s="3">
        <v>0</v>
      </c>
      <c r="E14" s="3">
        <v>0</v>
      </c>
      <c r="F14" s="3">
        <v>0</v>
      </c>
      <c r="G14" s="2" t="s">
        <v>11</v>
      </c>
      <c r="H14" s="3">
        <v>3209.1</v>
      </c>
    </row>
    <row r="15" spans="1:8" x14ac:dyDescent="0.35">
      <c r="A15" s="2" t="s">
        <v>239</v>
      </c>
      <c r="B15" s="2" t="s">
        <v>238</v>
      </c>
      <c r="C15" s="2" t="s">
        <v>10</v>
      </c>
      <c r="D15" s="3">
        <v>0</v>
      </c>
      <c r="E15" s="3">
        <v>0</v>
      </c>
      <c r="F15" s="3">
        <v>0</v>
      </c>
      <c r="G15" s="2" t="s">
        <v>11</v>
      </c>
      <c r="H15" s="3">
        <v>0</v>
      </c>
    </row>
    <row r="16" spans="1:8" x14ac:dyDescent="0.35">
      <c r="A16" s="2" t="s">
        <v>237</v>
      </c>
      <c r="B16" s="2" t="s">
        <v>236</v>
      </c>
      <c r="C16" s="2" t="s">
        <v>10</v>
      </c>
      <c r="D16" s="3">
        <v>0</v>
      </c>
      <c r="E16" s="3">
        <v>0</v>
      </c>
      <c r="F16" s="3">
        <v>0</v>
      </c>
      <c r="G16" s="2" t="s">
        <v>11</v>
      </c>
      <c r="H16" s="3">
        <v>0</v>
      </c>
    </row>
    <row r="17" spans="1:8" x14ac:dyDescent="0.35">
      <c r="A17" s="2" t="s">
        <v>235</v>
      </c>
      <c r="B17" s="2" t="s">
        <v>234</v>
      </c>
      <c r="C17" s="2" t="s">
        <v>10</v>
      </c>
      <c r="D17" s="3">
        <v>0</v>
      </c>
      <c r="E17" s="3">
        <v>0</v>
      </c>
      <c r="F17" s="3">
        <v>0</v>
      </c>
      <c r="G17" s="2" t="s">
        <v>11</v>
      </c>
      <c r="H17" s="3">
        <v>-1312.15</v>
      </c>
    </row>
    <row r="18" spans="1:8" x14ac:dyDescent="0.35">
      <c r="A18" s="2" t="s">
        <v>137</v>
      </c>
      <c r="B18" s="2" t="s">
        <v>136</v>
      </c>
      <c r="C18" s="2" t="s">
        <v>10</v>
      </c>
      <c r="D18" s="3">
        <v>423353.8</v>
      </c>
      <c r="E18" s="3">
        <v>431301</v>
      </c>
      <c r="F18" s="3">
        <v>7947.2</v>
      </c>
      <c r="G18" s="2" t="s">
        <v>11</v>
      </c>
      <c r="H18" s="3">
        <v>11334147.57</v>
      </c>
    </row>
    <row r="19" spans="1:8" x14ac:dyDescent="0.35">
      <c r="A19" s="2" t="s">
        <v>8</v>
      </c>
      <c r="B19" s="2" t="s">
        <v>9</v>
      </c>
      <c r="C19" s="2" t="s">
        <v>10</v>
      </c>
      <c r="D19" s="3">
        <v>-92439</v>
      </c>
      <c r="E19" s="3">
        <v>-94818.57</v>
      </c>
      <c r="F19" s="3">
        <v>-2379.5700000000002</v>
      </c>
      <c r="G19" s="2" t="s">
        <v>11</v>
      </c>
      <c r="H19" s="3">
        <v>-2087379.54</v>
      </c>
    </row>
    <row r="20" spans="1:8" x14ac:dyDescent="0.35">
      <c r="A20" s="2" t="s">
        <v>233</v>
      </c>
      <c r="B20" s="2" t="s">
        <v>232</v>
      </c>
      <c r="C20" s="2" t="s">
        <v>10</v>
      </c>
      <c r="D20" s="3">
        <v>0</v>
      </c>
      <c r="E20" s="3">
        <v>0</v>
      </c>
      <c r="F20" s="3">
        <v>0</v>
      </c>
      <c r="G20" s="2" t="s">
        <v>11</v>
      </c>
      <c r="H20" s="3">
        <v>-351792</v>
      </c>
    </row>
    <row r="21" spans="1:8" x14ac:dyDescent="0.35">
      <c r="A21" s="2" t="s">
        <v>12</v>
      </c>
      <c r="B21" s="2" t="s">
        <v>13</v>
      </c>
      <c r="C21" s="2" t="s">
        <v>10</v>
      </c>
      <c r="D21" s="3">
        <v>-885119.25</v>
      </c>
      <c r="E21" s="3">
        <v>-784491.6</v>
      </c>
      <c r="F21" s="3">
        <v>100627.65</v>
      </c>
      <c r="G21" s="2" t="s">
        <v>11</v>
      </c>
      <c r="H21" s="3">
        <v>-20282722.789999999</v>
      </c>
    </row>
    <row r="22" spans="1:8" x14ac:dyDescent="0.35">
      <c r="A22" s="2" t="s">
        <v>135</v>
      </c>
      <c r="B22" s="2" t="s">
        <v>134</v>
      </c>
      <c r="C22" s="2" t="s">
        <v>10</v>
      </c>
      <c r="D22" s="3">
        <v>-73122</v>
      </c>
      <c r="E22" s="3">
        <v>-75127.259999999995</v>
      </c>
      <c r="F22" s="3">
        <v>-2005.26</v>
      </c>
      <c r="G22" s="2" t="s">
        <v>11</v>
      </c>
      <c r="H22" s="3">
        <v>-1811286</v>
      </c>
    </row>
    <row r="23" spans="1:8" x14ac:dyDescent="0.35">
      <c r="A23" s="2" t="s">
        <v>231</v>
      </c>
      <c r="B23" s="2" t="s">
        <v>194</v>
      </c>
      <c r="C23" s="2" t="s">
        <v>10</v>
      </c>
      <c r="D23" s="3">
        <v>0</v>
      </c>
      <c r="E23" s="3">
        <v>0</v>
      </c>
      <c r="F23" s="3">
        <v>0</v>
      </c>
      <c r="G23" s="2" t="s">
        <v>11</v>
      </c>
      <c r="H23" s="3">
        <v>-11983</v>
      </c>
    </row>
    <row r="24" spans="1:8" x14ac:dyDescent="0.35">
      <c r="A24" s="2" t="s">
        <v>133</v>
      </c>
      <c r="B24" s="2" t="s">
        <v>132</v>
      </c>
      <c r="C24" s="2" t="s">
        <v>10</v>
      </c>
      <c r="D24" s="3">
        <v>-1023.87</v>
      </c>
      <c r="E24" s="3">
        <v>-1023.87</v>
      </c>
      <c r="F24" s="3">
        <v>0</v>
      </c>
      <c r="G24" s="2" t="s">
        <v>11</v>
      </c>
      <c r="H24" s="3">
        <v>-27666.93</v>
      </c>
    </row>
    <row r="25" spans="1:8" x14ac:dyDescent="0.35">
      <c r="A25" s="2" t="s">
        <v>131</v>
      </c>
      <c r="B25" s="2" t="s">
        <v>130</v>
      </c>
      <c r="C25" s="2" t="s">
        <v>10</v>
      </c>
      <c r="D25" s="3">
        <v>-6342.6</v>
      </c>
      <c r="E25" s="3">
        <v>-6342.6</v>
      </c>
      <c r="F25" s="3">
        <v>0</v>
      </c>
      <c r="G25" s="2" t="s">
        <v>11</v>
      </c>
      <c r="H25" s="3">
        <v>-171389.22</v>
      </c>
    </row>
    <row r="26" spans="1:8" x14ac:dyDescent="0.35">
      <c r="A26" s="2" t="s">
        <v>129</v>
      </c>
      <c r="B26" s="2" t="s">
        <v>128</v>
      </c>
      <c r="C26" s="2" t="s">
        <v>10</v>
      </c>
      <c r="D26" s="3">
        <v>-17545.53</v>
      </c>
      <c r="E26" s="3">
        <v>-17545.53</v>
      </c>
      <c r="F26" s="3">
        <v>0</v>
      </c>
      <c r="G26" s="2" t="s">
        <v>11</v>
      </c>
      <c r="H26" s="3">
        <v>-474113.85</v>
      </c>
    </row>
    <row r="27" spans="1:8" x14ac:dyDescent="0.35">
      <c r="A27" s="2" t="s">
        <v>127</v>
      </c>
      <c r="B27" s="2" t="s">
        <v>126</v>
      </c>
      <c r="C27" s="2" t="s">
        <v>10</v>
      </c>
      <c r="D27" s="3">
        <v>-3815.73</v>
      </c>
      <c r="E27" s="3">
        <v>-2641.14</v>
      </c>
      <c r="F27" s="3">
        <v>1174.5899999999999</v>
      </c>
      <c r="G27" s="2" t="s">
        <v>11</v>
      </c>
      <c r="H27" s="3">
        <v>-17553.990000000002</v>
      </c>
    </row>
    <row r="28" spans="1:8" x14ac:dyDescent="0.35">
      <c r="A28" s="2" t="s">
        <v>125</v>
      </c>
      <c r="B28" s="2" t="s">
        <v>124</v>
      </c>
      <c r="C28" s="2" t="s">
        <v>10</v>
      </c>
      <c r="D28" s="3">
        <v>-16384.8</v>
      </c>
      <c r="E28" s="3">
        <v>-1943.88</v>
      </c>
      <c r="F28" s="3">
        <v>14440.92</v>
      </c>
      <c r="G28" s="2" t="s">
        <v>11</v>
      </c>
      <c r="H28" s="3">
        <v>-57598.5</v>
      </c>
    </row>
    <row r="29" spans="1:8" x14ac:dyDescent="0.35">
      <c r="A29" s="2" t="s">
        <v>123</v>
      </c>
      <c r="B29" s="2" t="s">
        <v>122</v>
      </c>
      <c r="C29" s="2" t="s">
        <v>10</v>
      </c>
      <c r="D29" s="3">
        <v>-3253.11</v>
      </c>
      <c r="E29" s="3">
        <v>0</v>
      </c>
      <c r="F29" s="3">
        <v>3253.11</v>
      </c>
      <c r="G29" s="2" t="s">
        <v>11</v>
      </c>
      <c r="H29" s="3">
        <v>-13237.59</v>
      </c>
    </row>
    <row r="30" spans="1:8" x14ac:dyDescent="0.35">
      <c r="A30" s="2" t="s">
        <v>121</v>
      </c>
      <c r="B30" s="2" t="s">
        <v>120</v>
      </c>
      <c r="C30" s="2" t="s">
        <v>10</v>
      </c>
      <c r="D30" s="3">
        <v>-11037.36</v>
      </c>
      <c r="E30" s="3">
        <v>0</v>
      </c>
      <c r="F30" s="3">
        <v>11037.36</v>
      </c>
      <c r="G30" s="2" t="s">
        <v>11</v>
      </c>
      <c r="H30" s="3">
        <v>-41595.919999999998</v>
      </c>
    </row>
    <row r="31" spans="1:8" x14ac:dyDescent="0.35">
      <c r="A31" s="2" t="s">
        <v>119</v>
      </c>
      <c r="B31" s="2" t="s">
        <v>118</v>
      </c>
      <c r="C31" s="2" t="s">
        <v>10</v>
      </c>
      <c r="D31" s="3">
        <v>-56076</v>
      </c>
      <c r="E31" s="3">
        <v>-56241.120000000003</v>
      </c>
      <c r="F31" s="3">
        <v>-165.12</v>
      </c>
      <c r="G31" s="2" t="s">
        <v>11</v>
      </c>
      <c r="H31" s="3">
        <v>-1474141.79</v>
      </c>
    </row>
    <row r="32" spans="1:8" x14ac:dyDescent="0.35">
      <c r="A32" s="2" t="s">
        <v>117</v>
      </c>
      <c r="B32" s="2" t="s">
        <v>116</v>
      </c>
      <c r="C32" s="2" t="s">
        <v>10</v>
      </c>
      <c r="D32" s="3">
        <v>-3882</v>
      </c>
      <c r="E32" s="3">
        <v>-3750</v>
      </c>
      <c r="F32" s="3">
        <v>132</v>
      </c>
      <c r="G32" s="2" t="s">
        <v>11</v>
      </c>
      <c r="H32" s="3">
        <v>-100342.09</v>
      </c>
    </row>
    <row r="33" spans="1:10" x14ac:dyDescent="0.35">
      <c r="A33" s="2" t="s">
        <v>115</v>
      </c>
      <c r="B33" s="2" t="s">
        <v>114</v>
      </c>
      <c r="C33" s="2" t="s">
        <v>10</v>
      </c>
      <c r="D33" s="3">
        <v>-4983</v>
      </c>
      <c r="E33" s="3">
        <v>-4982.13</v>
      </c>
      <c r="F33" s="3">
        <v>0.87</v>
      </c>
      <c r="G33" s="2" t="s">
        <v>11</v>
      </c>
      <c r="H33" s="3">
        <v>-132502</v>
      </c>
    </row>
    <row r="34" spans="1:10" x14ac:dyDescent="0.35">
      <c r="A34" s="2" t="s">
        <v>14</v>
      </c>
      <c r="B34" s="2" t="s">
        <v>15</v>
      </c>
      <c r="C34" s="2" t="s">
        <v>10</v>
      </c>
      <c r="D34" s="3">
        <v>-657063</v>
      </c>
      <c r="E34" s="3">
        <v>-438026.76</v>
      </c>
      <c r="F34" s="3">
        <v>219036.24</v>
      </c>
      <c r="G34" s="2" t="s">
        <v>11</v>
      </c>
      <c r="H34" s="3">
        <v>-11766588.74</v>
      </c>
    </row>
    <row r="35" spans="1:10" x14ac:dyDescent="0.35">
      <c r="A35" s="2" t="s">
        <v>230</v>
      </c>
      <c r="B35" s="2" t="s">
        <v>229</v>
      </c>
      <c r="C35" s="2" t="s">
        <v>10</v>
      </c>
      <c r="D35" s="3">
        <v>0</v>
      </c>
      <c r="E35" s="3">
        <v>0</v>
      </c>
      <c r="F35" s="3">
        <v>0</v>
      </c>
      <c r="G35" s="2" t="s">
        <v>11</v>
      </c>
      <c r="H35" s="3">
        <v>0</v>
      </c>
    </row>
    <row r="36" spans="1:10" x14ac:dyDescent="0.35">
      <c r="A36" s="2" t="s">
        <v>113</v>
      </c>
      <c r="B36" s="2" t="s">
        <v>112</v>
      </c>
      <c r="C36" s="2" t="s">
        <v>10</v>
      </c>
      <c r="D36" s="3">
        <v>-2760</v>
      </c>
      <c r="E36" s="3">
        <v>-2760</v>
      </c>
      <c r="F36" s="3">
        <v>0</v>
      </c>
      <c r="G36" s="2" t="s">
        <v>11</v>
      </c>
      <c r="H36" s="3">
        <v>-57191</v>
      </c>
    </row>
    <row r="37" spans="1:10" x14ac:dyDescent="0.35">
      <c r="A37" s="2" t="s">
        <v>111</v>
      </c>
      <c r="B37" s="2" t="s">
        <v>110</v>
      </c>
      <c r="C37" s="2" t="s">
        <v>10</v>
      </c>
      <c r="D37" s="3">
        <v>-22995</v>
      </c>
      <c r="E37" s="3">
        <v>0</v>
      </c>
      <c r="F37" s="3">
        <v>22995</v>
      </c>
      <c r="G37" s="2" t="s">
        <v>11</v>
      </c>
      <c r="H37" s="3">
        <v>-621369</v>
      </c>
    </row>
    <row r="38" spans="1:10" x14ac:dyDescent="0.35">
      <c r="A38" s="2" t="s">
        <v>228</v>
      </c>
      <c r="B38" s="2" t="s">
        <v>227</v>
      </c>
      <c r="C38" s="2" t="s">
        <v>10</v>
      </c>
      <c r="D38" s="3">
        <v>0</v>
      </c>
      <c r="E38" s="3">
        <v>0</v>
      </c>
      <c r="F38" s="3">
        <v>0</v>
      </c>
      <c r="G38" s="2" t="s">
        <v>11</v>
      </c>
      <c r="H38" s="3">
        <v>-1654.36</v>
      </c>
    </row>
    <row r="39" spans="1:10" x14ac:dyDescent="0.35">
      <c r="A39" s="2" t="s">
        <v>226</v>
      </c>
      <c r="B39" s="2" t="s">
        <v>225</v>
      </c>
      <c r="C39" s="2" t="s">
        <v>10</v>
      </c>
      <c r="D39" s="3">
        <v>0</v>
      </c>
      <c r="E39" s="3">
        <v>0</v>
      </c>
      <c r="F39" s="3">
        <v>0</v>
      </c>
      <c r="G39" s="2" t="s">
        <v>11</v>
      </c>
      <c r="H39" s="3">
        <v>0</v>
      </c>
    </row>
    <row r="40" spans="1:10" x14ac:dyDescent="0.35">
      <c r="A40" s="2" t="s">
        <v>224</v>
      </c>
      <c r="B40" s="2" t="s">
        <v>194</v>
      </c>
      <c r="C40" s="2" t="s">
        <v>10</v>
      </c>
      <c r="D40" s="3">
        <v>0</v>
      </c>
      <c r="E40" s="3">
        <v>0</v>
      </c>
      <c r="F40" s="3">
        <v>0</v>
      </c>
      <c r="G40" s="2" t="s">
        <v>11</v>
      </c>
      <c r="H40" s="3">
        <v>0</v>
      </c>
    </row>
    <row r="41" spans="1:10" x14ac:dyDescent="0.35">
      <c r="A41" s="2" t="s">
        <v>223</v>
      </c>
      <c r="B41" s="2" t="s">
        <v>222</v>
      </c>
      <c r="C41" s="2" t="s">
        <v>10</v>
      </c>
      <c r="D41" s="3">
        <v>0</v>
      </c>
      <c r="E41" s="3">
        <v>-5000.01</v>
      </c>
      <c r="F41" s="3">
        <v>-5000.01</v>
      </c>
      <c r="G41" s="2" t="s">
        <v>11</v>
      </c>
      <c r="H41" s="3">
        <v>-27211</v>
      </c>
    </row>
    <row r="42" spans="1:10" x14ac:dyDescent="0.35">
      <c r="A42" s="2" t="s">
        <v>221</v>
      </c>
      <c r="B42" s="2" t="s">
        <v>220</v>
      </c>
      <c r="C42" s="2" t="s">
        <v>10</v>
      </c>
      <c r="D42" s="3">
        <v>0</v>
      </c>
      <c r="E42" s="3">
        <v>0</v>
      </c>
      <c r="F42" s="3">
        <v>0</v>
      </c>
      <c r="G42" s="2" t="s">
        <v>11</v>
      </c>
      <c r="H42" s="3">
        <v>0</v>
      </c>
    </row>
    <row r="43" spans="1:10" x14ac:dyDescent="0.35">
      <c r="A43" s="2" t="s">
        <v>219</v>
      </c>
      <c r="B43" s="2" t="s">
        <v>218</v>
      </c>
      <c r="C43" s="2" t="s">
        <v>10</v>
      </c>
      <c r="D43" s="3">
        <v>0</v>
      </c>
      <c r="E43" s="3">
        <v>0</v>
      </c>
      <c r="F43" s="3">
        <v>0</v>
      </c>
      <c r="G43" s="2" t="s">
        <v>11</v>
      </c>
      <c r="H43" s="3">
        <v>0</v>
      </c>
    </row>
    <row r="44" spans="1:10" x14ac:dyDescent="0.35">
      <c r="A44" s="2" t="s">
        <v>217</v>
      </c>
      <c r="B44" s="2" t="s">
        <v>216</v>
      </c>
      <c r="C44" s="2" t="s">
        <v>10</v>
      </c>
      <c r="D44" s="3">
        <v>0</v>
      </c>
      <c r="E44" s="3">
        <v>0</v>
      </c>
      <c r="F44" s="3">
        <v>0</v>
      </c>
      <c r="G44" s="2" t="s">
        <v>11</v>
      </c>
      <c r="H44" s="3">
        <v>0</v>
      </c>
    </row>
    <row r="45" spans="1:10" x14ac:dyDescent="0.35">
      <c r="A45" s="2" t="s">
        <v>215</v>
      </c>
      <c r="B45" s="2" t="s">
        <v>214</v>
      </c>
      <c r="C45" s="2" t="s">
        <v>10</v>
      </c>
      <c r="D45" s="3">
        <v>0</v>
      </c>
      <c r="E45" s="3">
        <v>-750</v>
      </c>
      <c r="F45" s="3">
        <v>-750</v>
      </c>
      <c r="G45" s="2" t="s">
        <v>11</v>
      </c>
      <c r="H45" s="3">
        <v>-98301.61</v>
      </c>
    </row>
    <row r="46" spans="1:10" x14ac:dyDescent="0.35">
      <c r="A46" s="2" t="s">
        <v>213</v>
      </c>
      <c r="B46" s="2" t="s">
        <v>212</v>
      </c>
      <c r="C46" s="2" t="s">
        <v>10</v>
      </c>
      <c r="D46" s="3">
        <v>0</v>
      </c>
      <c r="E46" s="3">
        <v>0</v>
      </c>
      <c r="F46" s="3">
        <v>0</v>
      </c>
      <c r="G46" s="2" t="s">
        <v>11</v>
      </c>
      <c r="H46" s="3">
        <v>0</v>
      </c>
    </row>
    <row r="47" spans="1:10" x14ac:dyDescent="0.35">
      <c r="A47" s="2" t="s">
        <v>109</v>
      </c>
      <c r="B47" s="2" t="s">
        <v>108</v>
      </c>
      <c r="C47" s="2" t="s">
        <v>10</v>
      </c>
      <c r="D47" s="3">
        <v>-59137.08</v>
      </c>
      <c r="E47" s="3">
        <v>-53750.01</v>
      </c>
      <c r="F47" s="3">
        <v>5387.07</v>
      </c>
      <c r="G47" s="2" t="s">
        <v>11</v>
      </c>
      <c r="H47" s="3">
        <v>-1571737.29</v>
      </c>
    </row>
    <row r="48" spans="1:10" x14ac:dyDescent="0.35">
      <c r="A48" s="2" t="s">
        <v>16</v>
      </c>
      <c r="B48" s="2" t="s">
        <v>17</v>
      </c>
      <c r="C48" s="2" t="s">
        <v>10</v>
      </c>
      <c r="D48" s="3">
        <v>45741.75</v>
      </c>
      <c r="E48" s="3">
        <v>180765.66</v>
      </c>
      <c r="F48" s="3">
        <v>135023.91</v>
      </c>
      <c r="G48" s="2" t="s">
        <v>11</v>
      </c>
      <c r="H48" s="3">
        <v>1812489.02</v>
      </c>
      <c r="J48" s="3">
        <f>SUM(F48:F56)</f>
        <v>-103526.9</v>
      </c>
    </row>
    <row r="49" spans="1:8" x14ac:dyDescent="0.35">
      <c r="A49" s="2" t="s">
        <v>18</v>
      </c>
      <c r="B49" s="2" t="s">
        <v>19</v>
      </c>
      <c r="C49" s="2" t="s">
        <v>10</v>
      </c>
      <c r="D49" s="3">
        <v>1081018.98</v>
      </c>
      <c r="E49" s="3">
        <v>586680.06000000006</v>
      </c>
      <c r="F49" s="3">
        <v>-494338.92</v>
      </c>
      <c r="G49" s="2" t="s">
        <v>11</v>
      </c>
      <c r="H49" s="3">
        <v>25250418.129999999</v>
      </c>
    </row>
    <row r="50" spans="1:8" x14ac:dyDescent="0.35">
      <c r="A50" s="2" t="s">
        <v>211</v>
      </c>
      <c r="B50" s="2" t="s">
        <v>210</v>
      </c>
      <c r="C50" s="2" t="s">
        <v>10</v>
      </c>
      <c r="D50" s="3">
        <v>0</v>
      </c>
      <c r="E50" s="3">
        <v>89743.83</v>
      </c>
      <c r="F50" s="3">
        <v>89743.83</v>
      </c>
      <c r="G50" s="2" t="s">
        <v>11</v>
      </c>
      <c r="H50" s="3">
        <v>0</v>
      </c>
    </row>
    <row r="51" spans="1:8" x14ac:dyDescent="0.35">
      <c r="A51" s="2" t="s">
        <v>209</v>
      </c>
      <c r="B51" s="2" t="s">
        <v>208</v>
      </c>
      <c r="C51" s="2" t="s">
        <v>10</v>
      </c>
      <c r="D51" s="3">
        <v>0</v>
      </c>
      <c r="E51" s="3">
        <v>84655.38</v>
      </c>
      <c r="F51" s="3">
        <v>84655.38</v>
      </c>
      <c r="G51" s="2" t="s">
        <v>11</v>
      </c>
      <c r="H51" s="3">
        <v>389239.17</v>
      </c>
    </row>
    <row r="52" spans="1:8" x14ac:dyDescent="0.35">
      <c r="A52" s="2" t="s">
        <v>107</v>
      </c>
      <c r="B52" s="2" t="s">
        <v>106</v>
      </c>
      <c r="C52" s="2" t="s">
        <v>10</v>
      </c>
      <c r="D52" s="3">
        <v>40412.04</v>
      </c>
      <c r="E52" s="3">
        <v>25239.119999999999</v>
      </c>
      <c r="F52" s="3">
        <v>-15172.92</v>
      </c>
      <c r="G52" s="2" t="s">
        <v>11</v>
      </c>
      <c r="H52" s="3">
        <v>675630.66</v>
      </c>
    </row>
    <row r="53" spans="1:8" x14ac:dyDescent="0.35">
      <c r="A53" s="2" t="s">
        <v>20</v>
      </c>
      <c r="B53" s="2" t="s">
        <v>21</v>
      </c>
      <c r="C53" s="2" t="s">
        <v>10</v>
      </c>
      <c r="D53" s="3">
        <v>173608.43</v>
      </c>
      <c r="E53" s="3">
        <v>210750.03</v>
      </c>
      <c r="F53" s="3">
        <v>37141.599999999999</v>
      </c>
      <c r="G53" s="2" t="s">
        <v>11</v>
      </c>
      <c r="H53" s="3">
        <v>4420528.17</v>
      </c>
    </row>
    <row r="54" spans="1:8" x14ac:dyDescent="0.35">
      <c r="A54" s="2" t="s">
        <v>207</v>
      </c>
      <c r="B54" s="2" t="s">
        <v>206</v>
      </c>
      <c r="C54" s="2" t="s">
        <v>10</v>
      </c>
      <c r="D54" s="3">
        <v>0</v>
      </c>
      <c r="E54" s="3">
        <v>29712.12</v>
      </c>
      <c r="F54" s="3">
        <v>29712.12</v>
      </c>
      <c r="G54" s="2" t="s">
        <v>11</v>
      </c>
      <c r="H54" s="3">
        <v>0</v>
      </c>
    </row>
    <row r="55" spans="1:8" x14ac:dyDescent="0.35">
      <c r="A55" s="2" t="s">
        <v>205</v>
      </c>
      <c r="B55" s="2" t="s">
        <v>204</v>
      </c>
      <c r="C55" s="2" t="s">
        <v>10</v>
      </c>
      <c r="D55" s="3">
        <v>0</v>
      </c>
      <c r="E55" s="3">
        <v>29708.1</v>
      </c>
      <c r="F55" s="3">
        <v>29708.1</v>
      </c>
      <c r="G55" s="2" t="s">
        <v>11</v>
      </c>
      <c r="H55" s="3">
        <v>93417.45</v>
      </c>
    </row>
    <row r="56" spans="1:8" x14ac:dyDescent="0.35">
      <c r="A56" s="2" t="s">
        <v>203</v>
      </c>
      <c r="B56" s="2" t="s">
        <v>202</v>
      </c>
      <c r="C56" s="2" t="s">
        <v>10</v>
      </c>
      <c r="D56" s="3">
        <v>0</v>
      </c>
      <c r="E56" s="3">
        <v>0</v>
      </c>
      <c r="F56" s="3">
        <v>0</v>
      </c>
      <c r="G56" s="2" t="s">
        <v>11</v>
      </c>
      <c r="H56" s="3">
        <v>0</v>
      </c>
    </row>
    <row r="57" spans="1:8" x14ac:dyDescent="0.35">
      <c r="A57" s="2" t="s">
        <v>155</v>
      </c>
      <c r="B57" s="2" t="s">
        <v>154</v>
      </c>
      <c r="C57" s="2" t="s">
        <v>10</v>
      </c>
      <c r="D57" s="3">
        <v>0</v>
      </c>
      <c r="E57" s="3">
        <v>6999.99</v>
      </c>
      <c r="F57" s="3">
        <v>6999.99</v>
      </c>
      <c r="G57" s="2" t="s">
        <v>11</v>
      </c>
      <c r="H57" s="3">
        <v>591921.24</v>
      </c>
    </row>
    <row r="58" spans="1:8" x14ac:dyDescent="0.35">
      <c r="A58" s="2" t="s">
        <v>105</v>
      </c>
      <c r="B58" s="2" t="s">
        <v>104</v>
      </c>
      <c r="C58" s="2" t="s">
        <v>10</v>
      </c>
      <c r="D58" s="3">
        <v>1025.29</v>
      </c>
      <c r="E58" s="3">
        <v>1750.02</v>
      </c>
      <c r="F58" s="3">
        <v>724.73</v>
      </c>
      <c r="G58" s="2" t="s">
        <v>11</v>
      </c>
      <c r="H58" s="3">
        <v>51440.05</v>
      </c>
    </row>
    <row r="59" spans="1:8" x14ac:dyDescent="0.35">
      <c r="A59" s="2" t="s">
        <v>22</v>
      </c>
      <c r="B59" s="2" t="s">
        <v>23</v>
      </c>
      <c r="C59" s="2" t="s">
        <v>10</v>
      </c>
      <c r="D59" s="3">
        <v>42464.09</v>
      </c>
      <c r="E59" s="3">
        <v>10749.99</v>
      </c>
      <c r="F59" s="3">
        <v>-31714.1</v>
      </c>
      <c r="G59" s="2" t="s">
        <v>11</v>
      </c>
      <c r="H59" s="3">
        <v>469948.8</v>
      </c>
    </row>
    <row r="60" spans="1:8" x14ac:dyDescent="0.35">
      <c r="A60" s="2" t="s">
        <v>103</v>
      </c>
      <c r="B60" s="2" t="s">
        <v>102</v>
      </c>
      <c r="C60" s="2" t="s">
        <v>10</v>
      </c>
      <c r="D60" s="3">
        <v>117.46</v>
      </c>
      <c r="E60" s="3">
        <v>624.99</v>
      </c>
      <c r="F60" s="3">
        <v>507.53</v>
      </c>
      <c r="G60" s="2" t="s">
        <v>11</v>
      </c>
      <c r="H60" s="3">
        <v>49932.1</v>
      </c>
    </row>
    <row r="61" spans="1:8" x14ac:dyDescent="0.35">
      <c r="A61" s="2" t="s">
        <v>24</v>
      </c>
      <c r="B61" s="2" t="s">
        <v>25</v>
      </c>
      <c r="C61" s="2" t="s">
        <v>10</v>
      </c>
      <c r="D61" s="3">
        <v>3516.21</v>
      </c>
      <c r="E61" s="3">
        <v>15000</v>
      </c>
      <c r="F61" s="3">
        <v>11483.79</v>
      </c>
      <c r="G61" s="2" t="s">
        <v>11</v>
      </c>
      <c r="H61" s="3">
        <v>347798.02</v>
      </c>
    </row>
    <row r="62" spans="1:8" x14ac:dyDescent="0.35">
      <c r="A62" s="2" t="s">
        <v>201</v>
      </c>
      <c r="B62" s="2" t="s">
        <v>200</v>
      </c>
      <c r="C62" s="2" t="s">
        <v>10</v>
      </c>
      <c r="D62" s="3">
        <v>0</v>
      </c>
      <c r="E62" s="3">
        <v>624.99</v>
      </c>
      <c r="F62" s="3">
        <v>624.99</v>
      </c>
      <c r="G62" s="2" t="s">
        <v>11</v>
      </c>
      <c r="H62" s="3">
        <v>34416.11</v>
      </c>
    </row>
    <row r="63" spans="1:8" x14ac:dyDescent="0.35">
      <c r="A63" s="2" t="s">
        <v>101</v>
      </c>
      <c r="B63" s="2" t="s">
        <v>100</v>
      </c>
      <c r="C63" s="2" t="s">
        <v>10</v>
      </c>
      <c r="D63" s="3">
        <v>771.01</v>
      </c>
      <c r="E63" s="3">
        <v>3750</v>
      </c>
      <c r="F63" s="3">
        <v>2978.99</v>
      </c>
      <c r="G63" s="2" t="s">
        <v>11</v>
      </c>
      <c r="H63" s="3">
        <v>79421.64</v>
      </c>
    </row>
    <row r="64" spans="1:8" x14ac:dyDescent="0.35">
      <c r="A64" s="2" t="s">
        <v>149</v>
      </c>
      <c r="B64" s="2" t="s">
        <v>148</v>
      </c>
      <c r="C64" s="2" t="s">
        <v>10</v>
      </c>
      <c r="D64" s="3">
        <v>0</v>
      </c>
      <c r="E64" s="3">
        <v>0</v>
      </c>
      <c r="F64" s="3">
        <v>0</v>
      </c>
      <c r="G64" s="2" t="s">
        <v>11</v>
      </c>
      <c r="H64" s="3">
        <v>-4106.3500000000004</v>
      </c>
    </row>
    <row r="65" spans="1:8" x14ac:dyDescent="0.35">
      <c r="A65" s="2" t="s">
        <v>199</v>
      </c>
      <c r="B65" s="2" t="s">
        <v>198</v>
      </c>
      <c r="C65" s="2" t="s">
        <v>10</v>
      </c>
      <c r="D65" s="3">
        <v>0</v>
      </c>
      <c r="E65" s="3">
        <v>0</v>
      </c>
      <c r="F65" s="3">
        <v>0</v>
      </c>
      <c r="G65" s="2" t="s">
        <v>11</v>
      </c>
      <c r="H65" s="3">
        <v>2848.05</v>
      </c>
    </row>
    <row r="66" spans="1:8" x14ac:dyDescent="0.35">
      <c r="A66" s="2" t="s">
        <v>99</v>
      </c>
      <c r="B66" s="2" t="s">
        <v>98</v>
      </c>
      <c r="C66" s="2" t="s">
        <v>10</v>
      </c>
      <c r="D66" s="3">
        <v>141.43</v>
      </c>
      <c r="E66" s="3">
        <v>249.99</v>
      </c>
      <c r="F66" s="3">
        <v>108.56</v>
      </c>
      <c r="G66" s="2" t="s">
        <v>11</v>
      </c>
      <c r="H66" s="3">
        <v>5898.16</v>
      </c>
    </row>
    <row r="67" spans="1:8" x14ac:dyDescent="0.35">
      <c r="A67" s="2" t="s">
        <v>26</v>
      </c>
      <c r="B67" s="2" t="s">
        <v>27</v>
      </c>
      <c r="C67" s="2" t="s">
        <v>10</v>
      </c>
      <c r="D67" s="3">
        <v>10745.76</v>
      </c>
      <c r="E67" s="3">
        <v>9999.99</v>
      </c>
      <c r="F67" s="3">
        <v>-745.77</v>
      </c>
      <c r="G67" s="2" t="s">
        <v>11</v>
      </c>
      <c r="H67" s="3">
        <v>311004.27</v>
      </c>
    </row>
    <row r="68" spans="1:8" x14ac:dyDescent="0.35">
      <c r="A68" s="2" t="s">
        <v>197</v>
      </c>
      <c r="B68" s="2" t="s">
        <v>196</v>
      </c>
      <c r="C68" s="2" t="s">
        <v>10</v>
      </c>
      <c r="D68" s="3">
        <v>0</v>
      </c>
      <c r="E68" s="3">
        <v>0</v>
      </c>
      <c r="F68" s="3">
        <v>0</v>
      </c>
      <c r="G68" s="2" t="s">
        <v>11</v>
      </c>
      <c r="H68" s="3">
        <v>0</v>
      </c>
    </row>
    <row r="69" spans="1:8" x14ac:dyDescent="0.35">
      <c r="A69" s="2" t="s">
        <v>97</v>
      </c>
      <c r="B69" s="2" t="s">
        <v>96</v>
      </c>
      <c r="C69" s="2" t="s">
        <v>10</v>
      </c>
      <c r="D69" s="3">
        <v>1265.67</v>
      </c>
      <c r="E69" s="3">
        <v>1125</v>
      </c>
      <c r="F69" s="3">
        <v>-140.66999999999999</v>
      </c>
      <c r="G69" s="2" t="s">
        <v>11</v>
      </c>
      <c r="H69" s="3">
        <v>30262.55</v>
      </c>
    </row>
    <row r="70" spans="1:8" x14ac:dyDescent="0.35">
      <c r="A70" s="2" t="s">
        <v>95</v>
      </c>
      <c r="B70" s="2" t="s">
        <v>94</v>
      </c>
      <c r="C70" s="2" t="s">
        <v>10</v>
      </c>
      <c r="D70" s="3">
        <v>5735.45</v>
      </c>
      <c r="E70" s="3">
        <v>2000.01</v>
      </c>
      <c r="F70" s="3">
        <v>-3735.44</v>
      </c>
      <c r="G70" s="2" t="s">
        <v>11</v>
      </c>
      <c r="H70" s="3">
        <v>62671.13</v>
      </c>
    </row>
    <row r="71" spans="1:8" x14ac:dyDescent="0.35">
      <c r="A71" s="2" t="s">
        <v>28</v>
      </c>
      <c r="B71" s="2" t="s">
        <v>29</v>
      </c>
      <c r="C71" s="2" t="s">
        <v>10</v>
      </c>
      <c r="D71" s="3">
        <v>635.92999999999995</v>
      </c>
      <c r="E71" s="3">
        <v>624.99</v>
      </c>
      <c r="F71" s="3">
        <v>-10.94</v>
      </c>
      <c r="G71" s="2" t="s">
        <v>11</v>
      </c>
      <c r="H71" s="3">
        <v>17339.77</v>
      </c>
    </row>
    <row r="72" spans="1:8" x14ac:dyDescent="0.35">
      <c r="A72" s="2" t="s">
        <v>93</v>
      </c>
      <c r="B72" s="2" t="s">
        <v>92</v>
      </c>
      <c r="C72" s="2" t="s">
        <v>10</v>
      </c>
      <c r="D72" s="3">
        <v>75746.649999999994</v>
      </c>
      <c r="E72" s="3">
        <v>75127.259999999995</v>
      </c>
      <c r="F72" s="3">
        <v>-619.39</v>
      </c>
      <c r="G72" s="2" t="s">
        <v>11</v>
      </c>
      <c r="H72" s="3">
        <v>1883775.6</v>
      </c>
    </row>
    <row r="73" spans="1:8" x14ac:dyDescent="0.35">
      <c r="A73" s="2" t="s">
        <v>91</v>
      </c>
      <c r="B73" s="2" t="s">
        <v>90</v>
      </c>
      <c r="C73" s="2" t="s">
        <v>10</v>
      </c>
      <c r="D73" s="3">
        <v>11410.32</v>
      </c>
      <c r="E73" s="3">
        <v>0</v>
      </c>
      <c r="F73" s="3">
        <v>-11410.32</v>
      </c>
      <c r="G73" s="2" t="s">
        <v>11</v>
      </c>
      <c r="H73" s="3">
        <v>69674.97</v>
      </c>
    </row>
    <row r="74" spans="1:8" x14ac:dyDescent="0.35">
      <c r="A74" s="2" t="s">
        <v>195</v>
      </c>
      <c r="B74" s="2" t="s">
        <v>194</v>
      </c>
      <c r="C74" s="2" t="s">
        <v>10</v>
      </c>
      <c r="D74" s="3">
        <v>0</v>
      </c>
      <c r="E74" s="3">
        <v>0</v>
      </c>
      <c r="F74" s="3">
        <v>0</v>
      </c>
      <c r="G74" s="2" t="s">
        <v>11</v>
      </c>
      <c r="H74" s="3">
        <v>294.12</v>
      </c>
    </row>
    <row r="75" spans="1:8" x14ac:dyDescent="0.35">
      <c r="A75" s="2" t="s">
        <v>89</v>
      </c>
      <c r="B75" s="2" t="s">
        <v>88</v>
      </c>
      <c r="C75" s="2" t="s">
        <v>10</v>
      </c>
      <c r="D75" s="3">
        <v>281.37</v>
      </c>
      <c r="E75" s="3">
        <v>0</v>
      </c>
      <c r="F75" s="3">
        <v>-281.37</v>
      </c>
      <c r="G75" s="2" t="s">
        <v>11</v>
      </c>
      <c r="H75" s="3">
        <v>-33230.949999999997</v>
      </c>
    </row>
    <row r="76" spans="1:8" x14ac:dyDescent="0.35">
      <c r="A76" s="2" t="s">
        <v>193</v>
      </c>
      <c r="B76" s="2" t="s">
        <v>192</v>
      </c>
      <c r="C76" s="2" t="s">
        <v>10</v>
      </c>
      <c r="D76" s="3">
        <v>0</v>
      </c>
      <c r="E76" s="3">
        <v>0</v>
      </c>
      <c r="F76" s="3">
        <v>0</v>
      </c>
      <c r="G76" s="2" t="s">
        <v>11</v>
      </c>
      <c r="H76" s="3">
        <v>0</v>
      </c>
    </row>
    <row r="77" spans="1:8" x14ac:dyDescent="0.35">
      <c r="A77" s="2" t="s">
        <v>87</v>
      </c>
      <c r="B77" s="2" t="s">
        <v>86</v>
      </c>
      <c r="C77" s="2" t="s">
        <v>10</v>
      </c>
      <c r="D77" s="3">
        <v>7873.66</v>
      </c>
      <c r="E77" s="3">
        <v>1287.51</v>
      </c>
      <c r="F77" s="3">
        <v>-6586.15</v>
      </c>
      <c r="G77" s="2" t="s">
        <v>11</v>
      </c>
      <c r="H77" s="3">
        <v>61525.29</v>
      </c>
    </row>
    <row r="78" spans="1:8" x14ac:dyDescent="0.35">
      <c r="A78" s="2" t="s">
        <v>85</v>
      </c>
      <c r="B78" s="2" t="s">
        <v>84</v>
      </c>
      <c r="C78" s="2" t="s">
        <v>10</v>
      </c>
      <c r="D78" s="3">
        <v>2759.4</v>
      </c>
      <c r="E78" s="3">
        <v>3750</v>
      </c>
      <c r="F78" s="3">
        <v>990.6</v>
      </c>
      <c r="G78" s="2" t="s">
        <v>11</v>
      </c>
      <c r="H78" s="3">
        <v>91152.94</v>
      </c>
    </row>
    <row r="79" spans="1:8" x14ac:dyDescent="0.35">
      <c r="A79" s="2" t="s">
        <v>83</v>
      </c>
      <c r="B79" s="2" t="s">
        <v>82</v>
      </c>
      <c r="C79" s="2" t="s">
        <v>10</v>
      </c>
      <c r="D79" s="3">
        <v>3633</v>
      </c>
      <c r="E79" s="3">
        <v>3750</v>
      </c>
      <c r="F79" s="3">
        <v>117</v>
      </c>
      <c r="G79" s="2" t="s">
        <v>11</v>
      </c>
      <c r="H79" s="3">
        <v>98536.2</v>
      </c>
    </row>
    <row r="80" spans="1:8" x14ac:dyDescent="0.35">
      <c r="A80" s="2" t="s">
        <v>81</v>
      </c>
      <c r="B80" s="2" t="s">
        <v>80</v>
      </c>
      <c r="C80" s="2" t="s">
        <v>10</v>
      </c>
      <c r="D80" s="3">
        <v>6277.6</v>
      </c>
      <c r="E80" s="3">
        <v>2499.9899999999998</v>
      </c>
      <c r="F80" s="3">
        <v>-3777.61</v>
      </c>
      <c r="G80" s="2" t="s">
        <v>11</v>
      </c>
      <c r="H80" s="3">
        <v>49952</v>
      </c>
    </row>
    <row r="81" spans="1:8" x14ac:dyDescent="0.35">
      <c r="A81" s="2" t="s">
        <v>30</v>
      </c>
      <c r="B81" s="2" t="s">
        <v>31</v>
      </c>
      <c r="C81" s="2" t="s">
        <v>10</v>
      </c>
      <c r="D81" s="3">
        <v>13461.18</v>
      </c>
      <c r="E81" s="3">
        <v>6000</v>
      </c>
      <c r="F81" s="3">
        <v>-7461.18</v>
      </c>
      <c r="G81" s="2" t="s">
        <v>11</v>
      </c>
      <c r="H81" s="3">
        <v>205427.99</v>
      </c>
    </row>
    <row r="82" spans="1:8" x14ac:dyDescent="0.35">
      <c r="A82" s="2" t="s">
        <v>191</v>
      </c>
      <c r="B82" s="2" t="s">
        <v>190</v>
      </c>
      <c r="C82" s="2" t="s">
        <v>10</v>
      </c>
      <c r="D82" s="3">
        <v>0</v>
      </c>
      <c r="E82" s="3">
        <v>0</v>
      </c>
      <c r="F82" s="3">
        <v>0</v>
      </c>
      <c r="G82" s="2" t="s">
        <v>11</v>
      </c>
      <c r="H82" s="3">
        <v>1013.12</v>
      </c>
    </row>
    <row r="83" spans="1:8" x14ac:dyDescent="0.35">
      <c r="A83" s="2" t="s">
        <v>79</v>
      </c>
      <c r="B83" s="2" t="s">
        <v>78</v>
      </c>
      <c r="C83" s="2" t="s">
        <v>10</v>
      </c>
      <c r="D83" s="3">
        <v>1162.78</v>
      </c>
      <c r="E83" s="3">
        <v>3000.15</v>
      </c>
      <c r="F83" s="3">
        <v>1837.37</v>
      </c>
      <c r="G83" s="2" t="s">
        <v>11</v>
      </c>
      <c r="H83" s="3">
        <v>122775.17</v>
      </c>
    </row>
    <row r="84" spans="1:8" x14ac:dyDescent="0.35">
      <c r="A84" s="2" t="s">
        <v>77</v>
      </c>
      <c r="B84" s="2" t="s">
        <v>76</v>
      </c>
      <c r="C84" s="2" t="s">
        <v>10</v>
      </c>
      <c r="D84" s="3">
        <v>3535</v>
      </c>
      <c r="E84" s="3">
        <v>1250.01</v>
      </c>
      <c r="F84" s="3">
        <v>-2284.9899999999998</v>
      </c>
      <c r="G84" s="2" t="s">
        <v>11</v>
      </c>
      <c r="H84" s="3">
        <v>33968.81</v>
      </c>
    </row>
    <row r="85" spans="1:8" x14ac:dyDescent="0.35">
      <c r="A85" s="2" t="s">
        <v>32</v>
      </c>
      <c r="B85" s="2" t="s">
        <v>33</v>
      </c>
      <c r="C85" s="2" t="s">
        <v>10</v>
      </c>
      <c r="D85" s="3">
        <v>24089.47</v>
      </c>
      <c r="E85" s="3">
        <v>9999.99</v>
      </c>
      <c r="F85" s="3">
        <v>-14089.48</v>
      </c>
      <c r="G85" s="2" t="s">
        <v>11</v>
      </c>
      <c r="H85" s="3">
        <v>261025.96</v>
      </c>
    </row>
    <row r="86" spans="1:8" x14ac:dyDescent="0.35">
      <c r="A86" s="2" t="s">
        <v>75</v>
      </c>
      <c r="B86" s="2" t="s">
        <v>74</v>
      </c>
      <c r="C86" s="2" t="s">
        <v>10</v>
      </c>
      <c r="D86" s="3">
        <v>7684.77</v>
      </c>
      <c r="E86" s="3">
        <v>4237.5</v>
      </c>
      <c r="F86" s="3">
        <v>-3447.27</v>
      </c>
      <c r="G86" s="2" t="s">
        <v>11</v>
      </c>
      <c r="H86" s="3">
        <v>58632.28</v>
      </c>
    </row>
    <row r="87" spans="1:8" x14ac:dyDescent="0.35">
      <c r="A87" s="2" t="s">
        <v>189</v>
      </c>
      <c r="B87" s="2" t="s">
        <v>188</v>
      </c>
      <c r="C87" s="2" t="s">
        <v>10</v>
      </c>
      <c r="D87" s="3">
        <v>0</v>
      </c>
      <c r="E87" s="3">
        <v>0</v>
      </c>
      <c r="F87" s="3">
        <v>0</v>
      </c>
      <c r="G87" s="2" t="s">
        <v>11</v>
      </c>
      <c r="H87" s="3">
        <v>0</v>
      </c>
    </row>
    <row r="88" spans="1:8" x14ac:dyDescent="0.35">
      <c r="A88" s="2" t="s">
        <v>73</v>
      </c>
      <c r="B88" s="2" t="s">
        <v>72</v>
      </c>
      <c r="C88" s="2" t="s">
        <v>10</v>
      </c>
      <c r="D88" s="3">
        <v>3258.36</v>
      </c>
      <c r="E88" s="3">
        <v>3125.01</v>
      </c>
      <c r="F88" s="3">
        <v>-133.35</v>
      </c>
      <c r="G88" s="2" t="s">
        <v>11</v>
      </c>
      <c r="H88" s="3">
        <v>86054.17</v>
      </c>
    </row>
    <row r="89" spans="1:8" x14ac:dyDescent="0.35">
      <c r="A89" s="2" t="s">
        <v>71</v>
      </c>
      <c r="B89" s="2" t="s">
        <v>70</v>
      </c>
      <c r="C89" s="2" t="s">
        <v>10</v>
      </c>
      <c r="D89" s="3">
        <v>1803.04</v>
      </c>
      <c r="E89" s="3">
        <v>1374.99</v>
      </c>
      <c r="F89" s="3">
        <v>-428.05</v>
      </c>
      <c r="G89" s="2" t="s">
        <v>11</v>
      </c>
      <c r="H89" s="3">
        <v>27626.31</v>
      </c>
    </row>
    <row r="90" spans="1:8" x14ac:dyDescent="0.35">
      <c r="A90" s="2" t="s">
        <v>34</v>
      </c>
      <c r="B90" s="2" t="s">
        <v>35</v>
      </c>
      <c r="C90" s="2" t="s">
        <v>10</v>
      </c>
      <c r="D90" s="3">
        <v>58098.48</v>
      </c>
      <c r="E90" s="3">
        <v>28925.01</v>
      </c>
      <c r="F90" s="3">
        <v>-29173.47</v>
      </c>
      <c r="G90" s="2" t="s">
        <v>11</v>
      </c>
      <c r="H90" s="3">
        <v>613320.81999999995</v>
      </c>
    </row>
    <row r="91" spans="1:8" x14ac:dyDescent="0.35">
      <c r="A91" s="2" t="s">
        <v>69</v>
      </c>
      <c r="B91" s="2" t="s">
        <v>68</v>
      </c>
      <c r="C91" s="2" t="s">
        <v>10</v>
      </c>
      <c r="D91" s="3">
        <v>13292</v>
      </c>
      <c r="E91" s="3">
        <v>17648.82</v>
      </c>
      <c r="F91" s="3">
        <v>4356.82</v>
      </c>
      <c r="G91" s="2" t="s">
        <v>11</v>
      </c>
      <c r="H91" s="3">
        <v>442176</v>
      </c>
    </row>
    <row r="92" spans="1:8" x14ac:dyDescent="0.35">
      <c r="A92" s="2" t="s">
        <v>67</v>
      </c>
      <c r="B92" s="2" t="s">
        <v>66</v>
      </c>
      <c r="C92" s="2" t="s">
        <v>10</v>
      </c>
      <c r="D92" s="3">
        <v>4899.7700000000004</v>
      </c>
      <c r="E92" s="3">
        <v>4294.5600000000004</v>
      </c>
      <c r="F92" s="3">
        <v>-605.21</v>
      </c>
      <c r="G92" s="2" t="s">
        <v>11</v>
      </c>
      <c r="H92" s="3">
        <v>54533.74</v>
      </c>
    </row>
    <row r="93" spans="1:8" x14ac:dyDescent="0.35">
      <c r="A93" s="2" t="s">
        <v>65</v>
      </c>
      <c r="B93" s="2" t="s">
        <v>64</v>
      </c>
      <c r="C93" s="2" t="s">
        <v>10</v>
      </c>
      <c r="D93" s="3">
        <v>15369</v>
      </c>
      <c r="E93" s="3">
        <v>19982.64</v>
      </c>
      <c r="F93" s="3">
        <v>4613.6400000000003</v>
      </c>
      <c r="G93" s="2" t="s">
        <v>11</v>
      </c>
      <c r="H93" s="3">
        <v>1052948.04</v>
      </c>
    </row>
    <row r="94" spans="1:8" x14ac:dyDescent="0.35">
      <c r="A94" s="2" t="s">
        <v>63</v>
      </c>
      <c r="B94" s="2" t="s">
        <v>62</v>
      </c>
      <c r="C94" s="2" t="s">
        <v>10</v>
      </c>
      <c r="D94" s="3">
        <v>9455.92</v>
      </c>
      <c r="E94" s="3">
        <v>12449.7</v>
      </c>
      <c r="F94" s="3">
        <v>2993.78</v>
      </c>
      <c r="G94" s="2" t="s">
        <v>11</v>
      </c>
      <c r="H94" s="3">
        <v>111087.46</v>
      </c>
    </row>
    <row r="95" spans="1:8" x14ac:dyDescent="0.35">
      <c r="A95" s="2" t="s">
        <v>61</v>
      </c>
      <c r="B95" s="2" t="s">
        <v>60</v>
      </c>
      <c r="C95" s="2" t="s">
        <v>10</v>
      </c>
      <c r="D95" s="3">
        <v>19487.400000000001</v>
      </c>
      <c r="E95" s="3">
        <v>12762.84</v>
      </c>
      <c r="F95" s="3">
        <v>-6724.56</v>
      </c>
      <c r="G95" s="2" t="s">
        <v>11</v>
      </c>
      <c r="H95" s="3">
        <v>133826.96</v>
      </c>
    </row>
    <row r="96" spans="1:8" x14ac:dyDescent="0.35">
      <c r="A96" s="2" t="s">
        <v>187</v>
      </c>
      <c r="B96" s="2" t="s">
        <v>186</v>
      </c>
      <c r="C96" s="2" t="s">
        <v>10</v>
      </c>
      <c r="D96" s="3">
        <v>0</v>
      </c>
      <c r="E96" s="3">
        <v>1250.01</v>
      </c>
      <c r="F96" s="3">
        <v>1250.01</v>
      </c>
      <c r="G96" s="2" t="s">
        <v>11</v>
      </c>
      <c r="H96" s="3">
        <v>30162.76</v>
      </c>
    </row>
    <row r="97" spans="1:8" x14ac:dyDescent="0.35">
      <c r="A97" s="2" t="s">
        <v>59</v>
      </c>
      <c r="B97" s="2" t="s">
        <v>58</v>
      </c>
      <c r="C97" s="2" t="s">
        <v>10</v>
      </c>
      <c r="D97" s="3">
        <v>3556.85</v>
      </c>
      <c r="E97" s="3">
        <v>6274.98</v>
      </c>
      <c r="F97" s="3">
        <v>2718.13</v>
      </c>
      <c r="G97" s="2" t="s">
        <v>11</v>
      </c>
      <c r="H97" s="3">
        <v>108347.92</v>
      </c>
    </row>
    <row r="98" spans="1:8" x14ac:dyDescent="0.35">
      <c r="A98" s="2" t="s">
        <v>57</v>
      </c>
      <c r="B98" s="2" t="s">
        <v>56</v>
      </c>
      <c r="C98" s="2" t="s">
        <v>10</v>
      </c>
      <c r="D98" s="3">
        <v>3748.77</v>
      </c>
      <c r="E98" s="3">
        <v>750</v>
      </c>
      <c r="F98" s="3">
        <v>-2998.77</v>
      </c>
      <c r="G98" s="2" t="s">
        <v>11</v>
      </c>
      <c r="H98" s="3">
        <v>22655.96</v>
      </c>
    </row>
    <row r="99" spans="1:8" x14ac:dyDescent="0.35">
      <c r="A99" s="2" t="s">
        <v>55</v>
      </c>
      <c r="B99" s="2" t="s">
        <v>54</v>
      </c>
      <c r="C99" s="2" t="s">
        <v>10</v>
      </c>
      <c r="D99" s="3">
        <v>2667.24</v>
      </c>
      <c r="E99" s="3">
        <v>2059.1999999999998</v>
      </c>
      <c r="F99" s="3">
        <v>-608.04</v>
      </c>
      <c r="G99" s="2" t="s">
        <v>11</v>
      </c>
      <c r="H99" s="3">
        <v>82525.23</v>
      </c>
    </row>
    <row r="100" spans="1:8" x14ac:dyDescent="0.35">
      <c r="A100" s="2" t="s">
        <v>153</v>
      </c>
      <c r="B100" s="2" t="s">
        <v>152</v>
      </c>
      <c r="C100" s="2" t="s">
        <v>10</v>
      </c>
      <c r="D100" s="3">
        <v>0</v>
      </c>
      <c r="E100" s="3">
        <v>1250.01</v>
      </c>
      <c r="F100" s="3">
        <v>1250.01</v>
      </c>
      <c r="G100" s="2" t="s">
        <v>11</v>
      </c>
      <c r="H100" s="3">
        <v>17648.78</v>
      </c>
    </row>
    <row r="101" spans="1:8" x14ac:dyDescent="0.35">
      <c r="A101" s="2" t="s">
        <v>53</v>
      </c>
      <c r="B101" s="2" t="s">
        <v>52</v>
      </c>
      <c r="C101" s="2" t="s">
        <v>10</v>
      </c>
      <c r="D101" s="3">
        <v>13512.48</v>
      </c>
      <c r="E101" s="3">
        <v>11441.55</v>
      </c>
      <c r="F101" s="3">
        <v>-2070.9299999999998</v>
      </c>
      <c r="G101" s="2" t="s">
        <v>11</v>
      </c>
      <c r="H101" s="3">
        <v>291403.14</v>
      </c>
    </row>
    <row r="102" spans="1:8" x14ac:dyDescent="0.35">
      <c r="A102" s="2" t="s">
        <v>51</v>
      </c>
      <c r="B102" s="2" t="s">
        <v>50</v>
      </c>
      <c r="C102" s="2" t="s">
        <v>10</v>
      </c>
      <c r="D102" s="3">
        <v>1389.66</v>
      </c>
      <c r="E102" s="3">
        <v>875.01</v>
      </c>
      <c r="F102" s="3">
        <v>-514.65</v>
      </c>
      <c r="G102" s="2" t="s">
        <v>11</v>
      </c>
      <c r="H102" s="3">
        <v>22360.29</v>
      </c>
    </row>
    <row r="103" spans="1:8" x14ac:dyDescent="0.35">
      <c r="A103" s="2" t="s">
        <v>49</v>
      </c>
      <c r="B103" s="2" t="s">
        <v>48</v>
      </c>
      <c r="C103" s="2" t="s">
        <v>10</v>
      </c>
      <c r="D103" s="3">
        <v>3639.88</v>
      </c>
      <c r="E103" s="3">
        <v>3750</v>
      </c>
      <c r="F103" s="3">
        <v>110.12</v>
      </c>
      <c r="G103" s="2" t="s">
        <v>11</v>
      </c>
      <c r="H103" s="3">
        <v>86392.13</v>
      </c>
    </row>
    <row r="104" spans="1:8" x14ac:dyDescent="0.35">
      <c r="A104" s="2" t="s">
        <v>47</v>
      </c>
      <c r="B104" s="2" t="s">
        <v>46</v>
      </c>
      <c r="C104" s="2" t="s">
        <v>10</v>
      </c>
      <c r="D104" s="3">
        <v>7929.82</v>
      </c>
      <c r="E104" s="3">
        <v>6257.58</v>
      </c>
      <c r="F104" s="3">
        <v>-1672.24</v>
      </c>
      <c r="G104" s="2" t="s">
        <v>11</v>
      </c>
      <c r="H104" s="3">
        <v>102622.63</v>
      </c>
    </row>
    <row r="105" spans="1:8" x14ac:dyDescent="0.35">
      <c r="A105" s="2" t="s">
        <v>45</v>
      </c>
      <c r="B105" s="2" t="s">
        <v>44</v>
      </c>
      <c r="C105" s="2" t="s">
        <v>10</v>
      </c>
      <c r="D105" s="3">
        <v>918.21</v>
      </c>
      <c r="E105" s="3">
        <v>5625.03</v>
      </c>
      <c r="F105" s="3">
        <v>4706.82</v>
      </c>
      <c r="G105" s="2" t="s">
        <v>11</v>
      </c>
      <c r="H105" s="3">
        <v>94372.88</v>
      </c>
    </row>
    <row r="106" spans="1:8" x14ac:dyDescent="0.35">
      <c r="A106" s="2" t="s">
        <v>43</v>
      </c>
      <c r="B106" s="2" t="s">
        <v>42</v>
      </c>
      <c r="C106" s="2" t="s">
        <v>10</v>
      </c>
      <c r="D106" s="3">
        <v>3449.95</v>
      </c>
      <c r="E106" s="3">
        <v>0</v>
      </c>
      <c r="F106" s="3">
        <v>-3449.95</v>
      </c>
      <c r="G106" s="2" t="s">
        <v>11</v>
      </c>
      <c r="H106" s="3">
        <v>3449.95</v>
      </c>
    </row>
    <row r="107" spans="1:8" x14ac:dyDescent="0.35">
      <c r="A107" s="2" t="s">
        <v>41</v>
      </c>
      <c r="B107" s="2" t="s">
        <v>40</v>
      </c>
      <c r="C107" s="2" t="s">
        <v>10</v>
      </c>
      <c r="D107" s="3">
        <v>27258.82</v>
      </c>
      <c r="E107" s="3">
        <v>0</v>
      </c>
      <c r="F107" s="3">
        <v>-27258.82</v>
      </c>
      <c r="G107" s="2" t="s">
        <v>11</v>
      </c>
      <c r="H107" s="3">
        <v>-24563.119999999999</v>
      </c>
    </row>
    <row r="108" spans="1:8" x14ac:dyDescent="0.35">
      <c r="A108" s="2" t="s">
        <v>151</v>
      </c>
      <c r="B108" s="2" t="s">
        <v>150</v>
      </c>
      <c r="C108" s="2" t="s">
        <v>10</v>
      </c>
      <c r="D108" s="3">
        <v>0</v>
      </c>
      <c r="E108" s="3">
        <v>249.99</v>
      </c>
      <c r="F108" s="3">
        <v>249.99</v>
      </c>
      <c r="G108" s="2" t="s">
        <v>11</v>
      </c>
      <c r="H108" s="3">
        <v>12909.73</v>
      </c>
    </row>
    <row r="109" spans="1:8" x14ac:dyDescent="0.35">
      <c r="A109" s="2" t="s">
        <v>185</v>
      </c>
      <c r="B109" s="2" t="s">
        <v>184</v>
      </c>
      <c r="C109" s="2" t="s">
        <v>10</v>
      </c>
      <c r="D109" s="3">
        <v>0</v>
      </c>
      <c r="E109" s="3">
        <v>0</v>
      </c>
      <c r="F109" s="3">
        <v>0</v>
      </c>
      <c r="G109" s="2" t="s">
        <v>11</v>
      </c>
      <c r="H109" s="3">
        <v>0</v>
      </c>
    </row>
    <row r="110" spans="1:8" x14ac:dyDescent="0.35">
      <c r="A110" s="2" t="s">
        <v>183</v>
      </c>
      <c r="B110" s="2" t="s">
        <v>182</v>
      </c>
      <c r="C110" s="2" t="s">
        <v>10</v>
      </c>
      <c r="D110" s="3">
        <v>0</v>
      </c>
      <c r="E110" s="3">
        <v>0</v>
      </c>
      <c r="F110" s="3">
        <v>0</v>
      </c>
      <c r="G110" s="2" t="s">
        <v>11</v>
      </c>
      <c r="H110" s="3">
        <v>0</v>
      </c>
    </row>
    <row r="111" spans="1:8" x14ac:dyDescent="0.35">
      <c r="A111" s="2" t="s">
        <v>39</v>
      </c>
      <c r="B111" s="2" t="s">
        <v>38</v>
      </c>
      <c r="C111" s="2" t="s">
        <v>10</v>
      </c>
      <c r="D111" s="3">
        <v>116843.8</v>
      </c>
      <c r="E111" s="3">
        <v>95812.5</v>
      </c>
      <c r="F111" s="3">
        <v>-21031.3</v>
      </c>
      <c r="G111" s="2" t="s">
        <v>11</v>
      </c>
      <c r="H111" s="3">
        <v>2217115.4500000002</v>
      </c>
    </row>
    <row r="112" spans="1:8" x14ac:dyDescent="0.35">
      <c r="A112" s="2" t="s">
        <v>37</v>
      </c>
      <c r="B112" s="2" t="s">
        <v>36</v>
      </c>
      <c r="C112" s="2" t="s">
        <v>10</v>
      </c>
      <c r="D112" s="3">
        <v>24045.64</v>
      </c>
      <c r="E112" s="3">
        <v>20701.080000000002</v>
      </c>
      <c r="F112" s="3">
        <v>-3344.56</v>
      </c>
      <c r="G112" s="2" t="s">
        <v>11</v>
      </c>
      <c r="H112" s="3">
        <v>736901.33</v>
      </c>
    </row>
    <row r="113" spans="1:8" x14ac:dyDescent="0.35">
      <c r="A113" s="2" t="s">
        <v>181</v>
      </c>
      <c r="B113" s="2" t="s">
        <v>180</v>
      </c>
      <c r="C113" s="2" t="s">
        <v>10</v>
      </c>
      <c r="D113" s="3">
        <v>0</v>
      </c>
      <c r="E113" s="3">
        <v>0</v>
      </c>
      <c r="F113" s="3">
        <v>0</v>
      </c>
      <c r="G113" s="2" t="s">
        <v>11</v>
      </c>
      <c r="H113" s="3">
        <v>0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1654A-8C94-4FA0-8D19-DA75C1CA2D4E}">
  <dimension ref="A1"/>
  <sheetViews>
    <sheetView workbookViewId="0">
      <selection activeCell="B32" sqref="B32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4E63A-64A8-42E9-B392-784D7596AA0B}">
  <dimension ref="A1:Z40"/>
  <sheetViews>
    <sheetView topLeftCell="K1" workbookViewId="0">
      <selection activeCell="S39" sqref="N1:S39"/>
    </sheetView>
  </sheetViews>
  <sheetFormatPr defaultRowHeight="14.5" x14ac:dyDescent="0.35"/>
  <cols>
    <col min="2" max="2" width="29.08984375" customWidth="1"/>
    <col min="3" max="3" width="2" customWidth="1"/>
    <col min="4" max="6" width="12.54296875" bestFit="1" customWidth="1"/>
    <col min="8" max="8" width="11.6328125" customWidth="1"/>
    <col min="14" max="14" width="33.36328125" style="18" customWidth="1"/>
    <col min="15" max="15" width="22.453125" hidden="1" customWidth="1"/>
    <col min="16" max="16" width="12" bestFit="1" customWidth="1"/>
    <col min="17" max="17" width="13" customWidth="1"/>
    <col min="18" max="18" width="12" customWidth="1"/>
    <col min="23" max="23" width="18.08984375" bestFit="1" customWidth="1"/>
    <col min="24" max="24" width="18.08984375" style="13" bestFit="1" customWidth="1"/>
    <col min="25" max="25" width="18.90625" style="13" bestFit="1" customWidth="1"/>
    <col min="26" max="26" width="18.453125" style="13" bestFit="1" customWidth="1"/>
  </cols>
  <sheetData>
    <row r="1" spans="1:26" ht="18.5" x14ac:dyDescent="0.45">
      <c r="A1" s="12" t="s">
        <v>178</v>
      </c>
      <c r="B1" s="11"/>
      <c r="C1" s="11"/>
      <c r="D1" s="11"/>
      <c r="E1" s="11"/>
      <c r="F1" s="11"/>
      <c r="N1" s="12" t="s">
        <v>303</v>
      </c>
      <c r="O1" s="11"/>
      <c r="P1" s="11"/>
      <c r="Q1" s="11"/>
      <c r="R1" s="11"/>
    </row>
    <row r="2" spans="1:26" x14ac:dyDescent="0.35">
      <c r="P2" s="14"/>
      <c r="Q2" s="14"/>
      <c r="R2" s="14"/>
    </row>
    <row r="3" spans="1:26" x14ac:dyDescent="0.35">
      <c r="A3" t="s">
        <v>174</v>
      </c>
      <c r="O3" s="14"/>
      <c r="P3" s="14"/>
      <c r="Q3" s="14"/>
      <c r="R3" s="14"/>
    </row>
    <row r="4" spans="1:26" x14ac:dyDescent="0.35">
      <c r="B4" t="s">
        <v>158</v>
      </c>
      <c r="D4" s="8">
        <f>-'Apr-Jun LTC'!J48</f>
        <v>115895.20000000001</v>
      </c>
      <c r="E4" s="8"/>
      <c r="F4" s="8"/>
      <c r="P4" t="s">
        <v>283</v>
      </c>
      <c r="Q4" s="5" t="s">
        <v>284</v>
      </c>
      <c r="R4" s="5" t="s">
        <v>285</v>
      </c>
      <c r="S4" t="s">
        <v>289</v>
      </c>
    </row>
    <row r="5" spans="1:26" x14ac:dyDescent="0.35">
      <c r="B5" t="s">
        <v>159</v>
      </c>
      <c r="D5" s="8"/>
      <c r="E5" s="8">
        <f>-'Jul-Sep LTC'!J48</f>
        <v>189425.4</v>
      </c>
      <c r="F5" s="8"/>
      <c r="H5" t="s">
        <v>176</v>
      </c>
      <c r="I5">
        <f>106.17-100.52</f>
        <v>5.6500000000000057</v>
      </c>
      <c r="J5">
        <f>+I5*30.416*84</f>
        <v>14435.433600000015</v>
      </c>
      <c r="K5">
        <f>469931-455495</f>
        <v>14436</v>
      </c>
      <c r="N5" s="18" t="s">
        <v>254</v>
      </c>
      <c r="P5" s="13">
        <f>26*1.25*30.416*7.5*3</f>
        <v>22241.699999999997</v>
      </c>
      <c r="Q5" s="13">
        <f>26*1.25*30.416*7.5*3</f>
        <v>22241.699999999997</v>
      </c>
      <c r="R5" s="13">
        <f>26*1.25*30.416*7.5*3</f>
        <v>22241.699999999997</v>
      </c>
      <c r="S5" t="s">
        <v>272</v>
      </c>
      <c r="W5" s="15" t="s">
        <v>290</v>
      </c>
      <c r="X5" s="13" t="s">
        <v>293</v>
      </c>
      <c r="Y5" s="13" t="s">
        <v>294</v>
      </c>
      <c r="Z5" s="13" t="s">
        <v>295</v>
      </c>
    </row>
    <row r="6" spans="1:26" x14ac:dyDescent="0.35">
      <c r="B6" t="s">
        <v>160</v>
      </c>
      <c r="D6" s="8"/>
      <c r="E6" s="8"/>
      <c r="F6" s="8">
        <f>-'Oct-Dec LTC'!J48</f>
        <v>176897.59999999992</v>
      </c>
      <c r="P6" s="13"/>
      <c r="Q6" s="13"/>
      <c r="R6" s="13"/>
      <c r="S6" t="s">
        <v>272</v>
      </c>
      <c r="W6" s="18" t="s">
        <v>278</v>
      </c>
      <c r="X6" s="13">
        <v>55230.605471999996</v>
      </c>
      <c r="Y6" s="13">
        <v>44918.105471999996</v>
      </c>
      <c r="Z6" s="13">
        <v>44918.105471999996</v>
      </c>
    </row>
    <row r="7" spans="1:26" x14ac:dyDescent="0.35">
      <c r="D7" s="6"/>
      <c r="E7" s="6"/>
      <c r="F7" s="6"/>
      <c r="H7" t="s">
        <v>175</v>
      </c>
      <c r="I7">
        <f>4.5-1.77</f>
        <v>2.73</v>
      </c>
      <c r="J7">
        <f>+I7*0.32</f>
        <v>0.87360000000000004</v>
      </c>
      <c r="K7">
        <f>+I7-J7</f>
        <v>1.8563999999999998</v>
      </c>
      <c r="N7" s="18" t="s">
        <v>255</v>
      </c>
      <c r="P7" s="13">
        <f>22.67*1.25*3*7.5*30.416*3</f>
        <v>58179.154500000004</v>
      </c>
      <c r="Q7" s="13">
        <f>22.67*1.25*3*7.5*30.416*3</f>
        <v>58179.154500000004</v>
      </c>
      <c r="R7" s="13">
        <f>22.67*1.25*3*7.5*30.416*3</f>
        <v>58179.154500000004</v>
      </c>
      <c r="S7" t="s">
        <v>255</v>
      </c>
      <c r="W7" s="18" t="s">
        <v>280</v>
      </c>
      <c r="X7" s="13">
        <v>6743.03</v>
      </c>
      <c r="Y7" s="13">
        <v>3318.1</v>
      </c>
      <c r="Z7" s="13">
        <v>21133.5</v>
      </c>
    </row>
    <row r="8" spans="1:26" s="5" customFormat="1" x14ac:dyDescent="0.35">
      <c r="A8" s="9" t="s">
        <v>179</v>
      </c>
      <c r="D8" s="6">
        <f>-(1.86*30.416*3*84)+14256.59</f>
        <v>2.4799999973765807E-3</v>
      </c>
      <c r="E8" s="6">
        <f>(-14436*2-(1.86*30.416*3*84)-14256.59)</f>
        <v>-57385.177519999997</v>
      </c>
      <c r="F8" s="6">
        <f>(-14436*3-(1.86*30.416*3*84))</f>
        <v>-57564.587520000001</v>
      </c>
      <c r="I8">
        <f>+I7*84*30.416*4</f>
        <v>27899.98848</v>
      </c>
      <c r="J8"/>
      <c r="K8"/>
      <c r="N8" s="18" t="s">
        <v>253</v>
      </c>
      <c r="O8"/>
      <c r="P8" s="13">
        <f>18*22.79*30.416*1.2*3</f>
        <v>44918.105471999996</v>
      </c>
      <c r="Q8" s="13">
        <f>18*22.79*30.416*1.2*3</f>
        <v>44918.105471999996</v>
      </c>
      <c r="R8" s="13">
        <f>18*22.79*30.416*1.2*3</f>
        <v>44918.105471999996</v>
      </c>
      <c r="S8" s="5" t="s">
        <v>278</v>
      </c>
      <c r="W8" s="18" t="s">
        <v>272</v>
      </c>
      <c r="X8" s="13">
        <v>47976.697828571421</v>
      </c>
      <c r="Y8" s="13">
        <v>46597.287828571425</v>
      </c>
      <c r="Z8" s="13">
        <v>29965.397828571426</v>
      </c>
    </row>
    <row r="9" spans="1:26" x14ac:dyDescent="0.35">
      <c r="A9" t="s">
        <v>161</v>
      </c>
      <c r="D9" s="6"/>
      <c r="E9" s="6"/>
      <c r="F9" s="6"/>
      <c r="N9" s="18" t="s">
        <v>299</v>
      </c>
      <c r="O9" s="16" t="s">
        <v>272</v>
      </c>
      <c r="P9" s="19">
        <f>12*30.416/7*35.09*1.25*3</f>
        <v>6861.1978285714285</v>
      </c>
      <c r="Q9" s="19">
        <f>12*30.416/7*35.09*1.25*3</f>
        <v>6861.1978285714285</v>
      </c>
      <c r="R9" s="19">
        <f>12*30.416/7*35.09*1.25*3</f>
        <v>6861.1978285714285</v>
      </c>
      <c r="S9" s="16" t="s">
        <v>272</v>
      </c>
      <c r="W9" s="18" t="s">
        <v>273</v>
      </c>
      <c r="X9" s="13">
        <v>3685.08</v>
      </c>
      <c r="Y9" s="13">
        <v>4624</v>
      </c>
      <c r="Z9" s="13">
        <v>31231.919999999998</v>
      </c>
    </row>
    <row r="10" spans="1:26" x14ac:dyDescent="0.35">
      <c r="B10" t="s">
        <v>162</v>
      </c>
      <c r="D10" s="6">
        <v>-47658</v>
      </c>
      <c r="E10" s="6"/>
      <c r="F10" s="6"/>
      <c r="N10" s="18" t="s">
        <v>300</v>
      </c>
      <c r="O10" s="16" t="s">
        <v>272</v>
      </c>
      <c r="P10" s="19">
        <f>3081+462.15+7377+1106.55+5954+893.1</f>
        <v>18873.799999999996</v>
      </c>
      <c r="Q10" s="19">
        <f>5387.5+808.13+4537.5+680.63+5287.5+793.13</f>
        <v>17494.390000000003</v>
      </c>
      <c r="R10" s="19">
        <f>250+250+37.5+37.5+250+37.5</f>
        <v>862.5</v>
      </c>
      <c r="S10" s="16" t="s">
        <v>272</v>
      </c>
      <c r="W10" s="18" t="s">
        <v>255</v>
      </c>
      <c r="X10" s="13">
        <v>58179.154500000004</v>
      </c>
      <c r="Y10" s="13">
        <v>58179.154500000004</v>
      </c>
      <c r="Z10" s="13">
        <v>58179.154500000004</v>
      </c>
    </row>
    <row r="11" spans="1:26" x14ac:dyDescent="0.35">
      <c r="B11" t="s">
        <v>163</v>
      </c>
      <c r="D11" s="6"/>
      <c r="E11" s="6">
        <v>-16500</v>
      </c>
      <c r="F11" s="6"/>
      <c r="W11" s="18" t="s">
        <v>288</v>
      </c>
      <c r="X11" s="13">
        <v>12966.52</v>
      </c>
      <c r="Y11" s="13">
        <v>21322.02</v>
      </c>
      <c r="Z11" s="13">
        <v>6579.42</v>
      </c>
    </row>
    <row r="12" spans="1:26" x14ac:dyDescent="0.35">
      <c r="B12" t="s">
        <v>164</v>
      </c>
      <c r="D12" s="6">
        <v>-48104</v>
      </c>
      <c r="E12" s="6"/>
      <c r="F12" s="6"/>
      <c r="W12" s="18" t="s">
        <v>281</v>
      </c>
      <c r="Y12" s="13">
        <v>815.93</v>
      </c>
      <c r="Z12" s="13">
        <v>1631.85</v>
      </c>
    </row>
    <row r="13" spans="1:26" x14ac:dyDescent="0.35">
      <c r="B13" t="s">
        <v>165</v>
      </c>
      <c r="D13" s="6"/>
      <c r="E13" s="6">
        <v>-18500</v>
      </c>
      <c r="F13" s="6"/>
      <c r="W13" s="18" t="s">
        <v>279</v>
      </c>
      <c r="X13" s="13">
        <v>11105.45</v>
      </c>
      <c r="Y13" s="13">
        <v>7546.6900000000005</v>
      </c>
      <c r="Z13" s="13">
        <v>5735.45</v>
      </c>
    </row>
    <row r="14" spans="1:26" x14ac:dyDescent="0.35">
      <c r="B14" t="s">
        <v>166</v>
      </c>
      <c r="D14" s="6"/>
      <c r="E14" s="6">
        <v>-48508</v>
      </c>
      <c r="F14" s="6"/>
      <c r="W14" s="18" t="s">
        <v>282</v>
      </c>
      <c r="X14" s="13">
        <v>130661.42</v>
      </c>
      <c r="Y14" s="13">
        <v>40645.08</v>
      </c>
      <c r="Z14" s="13">
        <v>32956.659999999996</v>
      </c>
    </row>
    <row r="15" spans="1:26" x14ac:dyDescent="0.35">
      <c r="B15" t="s">
        <v>167</v>
      </c>
      <c r="D15" s="6"/>
      <c r="E15" s="6">
        <v>-16500</v>
      </c>
      <c r="F15" s="6"/>
      <c r="W15" s="18" t="s">
        <v>291</v>
      </c>
    </row>
    <row r="16" spans="1:26" x14ac:dyDescent="0.35">
      <c r="B16" t="s">
        <v>169</v>
      </c>
      <c r="D16" s="6"/>
      <c r="E16" s="6">
        <v>-47694.400000000001</v>
      </c>
      <c r="F16" s="6"/>
      <c r="W16" s="18" t="s">
        <v>292</v>
      </c>
      <c r="X16" s="13">
        <v>326547.95780057146</v>
      </c>
      <c r="Y16" s="13">
        <v>227966.36780057143</v>
      </c>
      <c r="Z16" s="13">
        <v>232331.45780057146</v>
      </c>
    </row>
    <row r="17" spans="1:19" x14ac:dyDescent="0.35">
      <c r="B17" t="s">
        <v>170</v>
      </c>
      <c r="D17" s="6"/>
      <c r="E17" s="6">
        <v>-17750</v>
      </c>
      <c r="F17" s="6"/>
    </row>
    <row r="18" spans="1:19" x14ac:dyDescent="0.35">
      <c r="B18" t="s">
        <v>171</v>
      </c>
      <c r="D18" s="6"/>
      <c r="E18" s="6"/>
      <c r="F18" s="6">
        <v>-42822</v>
      </c>
      <c r="N18" s="18" t="s">
        <v>274</v>
      </c>
      <c r="P18" s="3">
        <f>+'Apr-Jun 019'!D8+'Apr-Jun 019'!D9+'Apr-Jun 019'!D10</f>
        <v>130661.42</v>
      </c>
      <c r="Q18" s="3">
        <f>+SUM('Jul-Sep 019'!D8:D9)</f>
        <v>40645.08</v>
      </c>
      <c r="R18" s="3">
        <f>+SUM('Oct-Dec 019'!D6:D8)</f>
        <v>32956.659999999996</v>
      </c>
      <c r="S18" t="s">
        <v>282</v>
      </c>
    </row>
    <row r="19" spans="1:19" x14ac:dyDescent="0.35">
      <c r="A19" t="s">
        <v>168</v>
      </c>
      <c r="D19" s="7">
        <f>SUM(D4:D18)</f>
        <v>20133.202480000007</v>
      </c>
      <c r="E19" s="7">
        <f>SUM(E4:E18)</f>
        <v>-33412.177520000005</v>
      </c>
      <c r="F19" s="7">
        <f>SUM(F4:F18)</f>
        <v>76511.012479999918</v>
      </c>
      <c r="N19" s="18" t="s">
        <v>275</v>
      </c>
      <c r="P19" s="3">
        <f>+'Apr-Jun 019'!D11+'Apr-Jun 019'!D13+'Apr-Jun 019'!D14+'Apr-Jun 019'!D12</f>
        <v>5780.05</v>
      </c>
      <c r="Q19" s="3">
        <f>+SUM('Jul-Sep 019'!D10:D12)</f>
        <v>3178.4700000000003</v>
      </c>
      <c r="S19" s="5" t="s">
        <v>279</v>
      </c>
    </row>
    <row r="20" spans="1:19" x14ac:dyDescent="0.35">
      <c r="D20" s="6"/>
      <c r="E20" s="6"/>
      <c r="F20" s="6"/>
    </row>
    <row r="21" spans="1:19" x14ac:dyDescent="0.35">
      <c r="A21" s="4" t="s">
        <v>173</v>
      </c>
      <c r="D21" s="8">
        <f>+'Apr-Jun 019'!J14+P34</f>
        <v>175474</v>
      </c>
      <c r="E21" s="8">
        <f>+'Jul-Sep 019'!J12+Q34</f>
        <v>78271.820000000007</v>
      </c>
      <c r="F21" s="8">
        <f>+'Oct-Dec 019'!J8+R34</f>
        <v>99268.799999999988</v>
      </c>
    </row>
    <row r="22" spans="1:19" x14ac:dyDescent="0.35">
      <c r="D22" s="6"/>
      <c r="E22" s="6"/>
      <c r="F22" s="6"/>
      <c r="N22" s="18" t="s">
        <v>256</v>
      </c>
      <c r="O22" t="s">
        <v>261</v>
      </c>
      <c r="P22" s="13"/>
      <c r="Q22" s="13"/>
      <c r="R22" s="13">
        <v>25010.57</v>
      </c>
      <c r="S22" t="s">
        <v>273</v>
      </c>
    </row>
    <row r="23" spans="1:19" x14ac:dyDescent="0.35">
      <c r="A23" t="s">
        <v>172</v>
      </c>
      <c r="D23" s="7">
        <f>+D19+D21</f>
        <v>195607.20248000001</v>
      </c>
      <c r="E23" s="7">
        <f>+E19+E21</f>
        <v>44859.642480000002</v>
      </c>
      <c r="F23" s="7">
        <f>+F19+F21</f>
        <v>175779.81247999991</v>
      </c>
      <c r="N23" s="18" t="s">
        <v>257</v>
      </c>
      <c r="O23" t="s">
        <v>260</v>
      </c>
      <c r="P23" s="13">
        <v>6743.03</v>
      </c>
      <c r="Q23" s="13">
        <v>3318.1</v>
      </c>
      <c r="R23" s="13">
        <f>9142.37+2256.25+2233.38+1835.73</f>
        <v>15467.73</v>
      </c>
      <c r="S23" s="5" t="s">
        <v>280</v>
      </c>
    </row>
    <row r="24" spans="1:19" x14ac:dyDescent="0.35">
      <c r="N24" s="18" t="s">
        <v>258</v>
      </c>
      <c r="O24" t="s">
        <v>259</v>
      </c>
      <c r="P24" s="13"/>
      <c r="Q24" s="13">
        <v>815.93</v>
      </c>
      <c r="R24" s="13">
        <v>1631.85</v>
      </c>
      <c r="S24" t="s">
        <v>281</v>
      </c>
    </row>
    <row r="25" spans="1:19" x14ac:dyDescent="0.35">
      <c r="A25" s="9" t="s">
        <v>296</v>
      </c>
      <c r="D25" s="6">
        <f>-37500-28800-175800</f>
        <v>-242100</v>
      </c>
      <c r="E25" s="6">
        <f>-28800-28800</f>
        <v>-57600</v>
      </c>
      <c r="F25" s="6">
        <f>-28800-28800-64000-64000</f>
        <v>-185600</v>
      </c>
      <c r="N25" s="18" t="s">
        <v>262</v>
      </c>
      <c r="O25" t="s">
        <v>263</v>
      </c>
      <c r="P25" s="13">
        <v>2193.13</v>
      </c>
      <c r="Q25" s="13">
        <v>2193.13</v>
      </c>
      <c r="R25" s="13"/>
      <c r="S25" s="5" t="s">
        <v>288</v>
      </c>
    </row>
    <row r="26" spans="1:19" ht="22.5" customHeight="1" thickBot="1" x14ac:dyDescent="0.4">
      <c r="A26" t="s">
        <v>177</v>
      </c>
      <c r="D26" s="10">
        <f>+D23+D25</f>
        <v>-46492.797519999993</v>
      </c>
      <c r="E26" s="10">
        <f>+E23+E25</f>
        <v>-12740.357519999998</v>
      </c>
      <c r="F26" s="10">
        <f>+F23+F25</f>
        <v>-9820.1875200000941</v>
      </c>
      <c r="N26" s="18" t="s">
        <v>264</v>
      </c>
      <c r="O26" t="s">
        <v>265</v>
      </c>
      <c r="P26" s="13"/>
      <c r="Q26" s="13"/>
      <c r="R26" s="13">
        <v>5665.77</v>
      </c>
      <c r="S26" t="s">
        <v>280</v>
      </c>
    </row>
    <row r="27" spans="1:19" ht="15" thickTop="1" x14ac:dyDescent="0.35">
      <c r="N27" s="18" t="s">
        <v>266</v>
      </c>
      <c r="O27" t="s">
        <v>267</v>
      </c>
      <c r="P27" s="13">
        <v>5325.4</v>
      </c>
      <c r="Q27" s="13">
        <v>4368.22</v>
      </c>
      <c r="R27" s="13">
        <v>5735.45</v>
      </c>
      <c r="S27" t="s">
        <v>279</v>
      </c>
    </row>
    <row r="28" spans="1:19" x14ac:dyDescent="0.35">
      <c r="N28" s="18" t="s">
        <v>268</v>
      </c>
      <c r="O28" t="s">
        <v>269</v>
      </c>
      <c r="P28" s="13">
        <f>5156.25+5156.25</f>
        <v>10312.5</v>
      </c>
      <c r="Q28" s="13"/>
      <c r="R28" s="13"/>
      <c r="S28" s="5" t="s">
        <v>278</v>
      </c>
    </row>
    <row r="29" spans="1:19" x14ac:dyDescent="0.35">
      <c r="N29" s="18" t="s">
        <v>270</v>
      </c>
      <c r="O29" t="s">
        <v>271</v>
      </c>
      <c r="P29" s="13">
        <v>3685.08</v>
      </c>
      <c r="Q29" s="13">
        <v>4624</v>
      </c>
      <c r="R29" s="13">
        <v>6221.35</v>
      </c>
      <c r="S29" t="s">
        <v>273</v>
      </c>
    </row>
    <row r="30" spans="1:19" x14ac:dyDescent="0.35">
      <c r="N30" s="18" t="s">
        <v>276</v>
      </c>
      <c r="O30" t="s">
        <v>277</v>
      </c>
      <c r="P30" s="13">
        <v>10773.39</v>
      </c>
      <c r="Q30" s="13">
        <v>16032.76</v>
      </c>
      <c r="R30" s="13">
        <v>6579.42</v>
      </c>
      <c r="S30" s="5" t="s">
        <v>288</v>
      </c>
    </row>
    <row r="31" spans="1:19" x14ac:dyDescent="0.35">
      <c r="N31" s="18" t="s">
        <v>286</v>
      </c>
      <c r="O31" t="s">
        <v>287</v>
      </c>
      <c r="P31" s="13"/>
      <c r="Q31" s="13">
        <v>3096.13</v>
      </c>
      <c r="R31" s="13"/>
      <c r="S31" t="s">
        <v>288</v>
      </c>
    </row>
    <row r="32" spans="1:19" x14ac:dyDescent="0.35">
      <c r="P32" s="13"/>
      <c r="Q32" s="13"/>
      <c r="R32" s="13"/>
    </row>
    <row r="33" spans="14:18" hidden="1" x14ac:dyDescent="0.35">
      <c r="P33" s="13"/>
      <c r="Q33" s="13"/>
      <c r="R33" s="13"/>
    </row>
    <row r="34" spans="14:18" hidden="1" x14ac:dyDescent="0.35">
      <c r="O34" t="s">
        <v>297</v>
      </c>
      <c r="P34" s="13">
        <f>SUM(P22:P33)</f>
        <v>39032.53</v>
      </c>
      <c r="Q34" s="13">
        <f>SUM(Q22:Q33)</f>
        <v>34448.269999999997</v>
      </c>
      <c r="R34" s="13">
        <f>SUM(R22:R33)</f>
        <v>66312.14</v>
      </c>
    </row>
    <row r="35" spans="14:18" hidden="1" x14ac:dyDescent="0.35">
      <c r="O35" t="s">
        <v>298</v>
      </c>
      <c r="P35" s="13">
        <f>SUM(P18:P33)</f>
        <v>175474</v>
      </c>
      <c r="Q35" s="13">
        <f>SUM(Q18:Q33)</f>
        <v>78271.820000000007</v>
      </c>
      <c r="R35" s="13">
        <f>SUM(R18:R33)</f>
        <v>99268.800000000003</v>
      </c>
    </row>
    <row r="37" spans="14:18" x14ac:dyDescent="0.35">
      <c r="N37" t="s">
        <v>301</v>
      </c>
      <c r="P37" s="20">
        <f>SUM(P5:P31)</f>
        <v>326547.95780057146</v>
      </c>
      <c r="Q37" s="20">
        <f>SUM(Q5:Q31)</f>
        <v>227966.36780057146</v>
      </c>
      <c r="R37" s="20">
        <f>SUM(R5:R31)</f>
        <v>232331.45780057146</v>
      </c>
    </row>
    <row r="38" spans="14:18" x14ac:dyDescent="0.35">
      <c r="N38" s="18" t="s">
        <v>302</v>
      </c>
      <c r="P38" s="17">
        <f>-37500-28800-175800</f>
        <v>-242100</v>
      </c>
      <c r="Q38" s="17">
        <f>-28800-28800</f>
        <v>-57600</v>
      </c>
      <c r="R38" s="17">
        <f>-28800-28800-64000-64000</f>
        <v>-185600</v>
      </c>
    </row>
    <row r="39" spans="14:18" ht="15" thickBot="1" x14ac:dyDescent="0.4">
      <c r="P39" s="10">
        <f>+P37+P38</f>
        <v>84447.957800571457</v>
      </c>
      <c r="Q39" s="10">
        <f>+Q37+Q38</f>
        <v>170366.36780057146</v>
      </c>
      <c r="R39" s="10">
        <f>+R37+R38</f>
        <v>46731.457800571457</v>
      </c>
    </row>
    <row r="40" spans="14:18" ht="15" thickTop="1" x14ac:dyDescent="0.35"/>
  </sheetData>
  <pageMargins left="0.7" right="0.7" top="0.75" bottom="0.75" header="0.3" footer="0.3"/>
  <pageSetup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DA079-E13A-40AA-BFE5-0CD01F8F715C}">
  <dimension ref="A1:J113"/>
  <sheetViews>
    <sheetView workbookViewId="0">
      <pane ySplit="1" topLeftCell="A32" activePane="bottomLeft" state="frozen"/>
      <selection pane="bottomLeft" activeCell="D48" sqref="D48:D56"/>
    </sheetView>
  </sheetViews>
  <sheetFormatPr defaultColWidth="9.08984375" defaultRowHeight="14.5" x14ac:dyDescent="0.35"/>
  <cols>
    <col min="1" max="1" width="6.36328125" style="5" bestFit="1" customWidth="1"/>
    <col min="2" max="2" width="8.54296875" style="5" bestFit="1" customWidth="1"/>
    <col min="3" max="3" width="17.54296875" style="5" bestFit="1" customWidth="1"/>
    <col min="4" max="4" width="13.54296875" style="5" bestFit="1" customWidth="1"/>
    <col min="5" max="5" width="19.453125" style="5" bestFit="1" customWidth="1"/>
    <col min="6" max="6" width="18.36328125" style="5" bestFit="1" customWidth="1"/>
    <col min="7" max="7" width="15.08984375" style="5" bestFit="1" customWidth="1"/>
    <col min="8" max="8" width="16.90625" style="5" bestFit="1" customWidth="1"/>
    <col min="9" max="9" width="9.08984375" style="5"/>
    <col min="10" max="10" width="10.90625" style="5" bestFit="1" customWidth="1"/>
    <col min="11" max="16384" width="9.08984375" style="5"/>
  </cols>
  <sheetData>
    <row r="1" spans="1: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5">
      <c r="A2" s="2" t="s">
        <v>157</v>
      </c>
      <c r="B2" s="2" t="s">
        <v>156</v>
      </c>
      <c r="C2" s="2" t="s">
        <v>10</v>
      </c>
      <c r="D2" s="3">
        <v>-479177.78</v>
      </c>
      <c r="E2" s="3">
        <v>-444279.27</v>
      </c>
      <c r="F2" s="3">
        <v>34898.51</v>
      </c>
      <c r="G2" s="2" t="s">
        <v>11</v>
      </c>
      <c r="H2" s="3">
        <v>-10407852.640000001</v>
      </c>
    </row>
    <row r="3" spans="1:8" x14ac:dyDescent="0.35">
      <c r="A3" s="2" t="s">
        <v>252</v>
      </c>
      <c r="B3" s="2" t="s">
        <v>251</v>
      </c>
      <c r="C3" s="2" t="s">
        <v>10</v>
      </c>
      <c r="D3" s="3">
        <v>-39600</v>
      </c>
      <c r="E3" s="3">
        <v>-23760</v>
      </c>
      <c r="F3" s="3">
        <v>15840</v>
      </c>
      <c r="G3" s="2" t="s">
        <v>11</v>
      </c>
      <c r="H3" s="3">
        <v>-559558.47</v>
      </c>
    </row>
    <row r="4" spans="1:8" x14ac:dyDescent="0.35">
      <c r="A4" s="2" t="s">
        <v>250</v>
      </c>
      <c r="B4" s="2" t="s">
        <v>249</v>
      </c>
      <c r="C4" s="2" t="s">
        <v>10</v>
      </c>
      <c r="D4" s="3">
        <v>0</v>
      </c>
      <c r="E4" s="3">
        <v>0</v>
      </c>
      <c r="F4" s="3">
        <v>0</v>
      </c>
      <c r="G4" s="2" t="s">
        <v>11</v>
      </c>
      <c r="H4" s="3">
        <v>0</v>
      </c>
    </row>
    <row r="5" spans="1:8" x14ac:dyDescent="0.35">
      <c r="A5" s="2" t="s">
        <v>248</v>
      </c>
      <c r="B5" s="2" t="s">
        <v>247</v>
      </c>
      <c r="C5" s="2" t="s">
        <v>10</v>
      </c>
      <c r="D5" s="3">
        <v>-1162.5</v>
      </c>
      <c r="E5" s="3">
        <v>0</v>
      </c>
      <c r="F5" s="3">
        <v>1162.5</v>
      </c>
      <c r="G5" s="2" t="s">
        <v>11</v>
      </c>
      <c r="H5" s="3">
        <v>-1162.5</v>
      </c>
    </row>
    <row r="6" spans="1:8" x14ac:dyDescent="0.35">
      <c r="A6" s="2" t="s">
        <v>246</v>
      </c>
      <c r="B6" s="2" t="s">
        <v>245</v>
      </c>
      <c r="C6" s="2" t="s">
        <v>10</v>
      </c>
      <c r="D6" s="3">
        <v>0</v>
      </c>
      <c r="E6" s="3">
        <v>0</v>
      </c>
      <c r="F6" s="3">
        <v>0</v>
      </c>
      <c r="G6" s="2" t="s">
        <v>11</v>
      </c>
      <c r="H6" s="3">
        <v>0</v>
      </c>
    </row>
    <row r="7" spans="1:8" x14ac:dyDescent="0.35">
      <c r="A7" s="2" t="s">
        <v>244</v>
      </c>
      <c r="B7" s="2" t="s">
        <v>243</v>
      </c>
      <c r="C7" s="2" t="s">
        <v>10</v>
      </c>
      <c r="D7" s="3">
        <v>0</v>
      </c>
      <c r="E7" s="3">
        <v>0</v>
      </c>
      <c r="F7" s="3">
        <v>0</v>
      </c>
      <c r="G7" s="2" t="s">
        <v>11</v>
      </c>
      <c r="H7" s="3">
        <v>0</v>
      </c>
    </row>
    <row r="8" spans="1:8" x14ac:dyDescent="0.35">
      <c r="A8" s="2" t="s">
        <v>242</v>
      </c>
      <c r="B8" s="2" t="s">
        <v>86</v>
      </c>
      <c r="C8" s="2" t="s">
        <v>10</v>
      </c>
      <c r="D8" s="3">
        <v>-7983.45</v>
      </c>
      <c r="E8" s="3">
        <v>0</v>
      </c>
      <c r="F8" s="3">
        <v>7983.45</v>
      </c>
      <c r="G8" s="2" t="s">
        <v>11</v>
      </c>
      <c r="H8" s="3">
        <v>-7983.45</v>
      </c>
    </row>
    <row r="9" spans="1:8" x14ac:dyDescent="0.35">
      <c r="A9" s="2" t="s">
        <v>147</v>
      </c>
      <c r="B9" s="2" t="s">
        <v>146</v>
      </c>
      <c r="C9" s="2" t="s">
        <v>10</v>
      </c>
      <c r="D9" s="3">
        <v>-11201.43</v>
      </c>
      <c r="E9" s="3">
        <v>-10312.5</v>
      </c>
      <c r="F9" s="3">
        <v>888.93</v>
      </c>
      <c r="G9" s="2" t="s">
        <v>11</v>
      </c>
      <c r="H9" s="3">
        <v>-217265.21</v>
      </c>
    </row>
    <row r="10" spans="1:8" x14ac:dyDescent="0.35">
      <c r="A10" s="2" t="s">
        <v>145</v>
      </c>
      <c r="B10" s="2" t="s">
        <v>144</v>
      </c>
      <c r="C10" s="2" t="s">
        <v>10</v>
      </c>
      <c r="D10" s="3">
        <v>-9554.07</v>
      </c>
      <c r="E10" s="3">
        <v>-1860</v>
      </c>
      <c r="F10" s="3">
        <v>7694.07</v>
      </c>
      <c r="G10" s="2" t="s">
        <v>11</v>
      </c>
      <c r="H10" s="3">
        <v>-53677.33</v>
      </c>
    </row>
    <row r="11" spans="1:8" x14ac:dyDescent="0.35">
      <c r="A11" s="2" t="s">
        <v>143</v>
      </c>
      <c r="B11" s="2" t="s">
        <v>142</v>
      </c>
      <c r="C11" s="2" t="s">
        <v>10</v>
      </c>
      <c r="D11" s="3">
        <v>-667.32</v>
      </c>
      <c r="E11" s="3">
        <v>-7731</v>
      </c>
      <c r="F11" s="3">
        <v>-7063.68</v>
      </c>
      <c r="G11" s="2" t="s">
        <v>11</v>
      </c>
      <c r="H11" s="3">
        <v>-667.32</v>
      </c>
    </row>
    <row r="12" spans="1:8" x14ac:dyDescent="0.35">
      <c r="A12" s="2" t="s">
        <v>141</v>
      </c>
      <c r="B12" s="2" t="s">
        <v>140</v>
      </c>
      <c r="C12" s="2" t="s">
        <v>10</v>
      </c>
      <c r="D12" s="3">
        <v>-427990.76</v>
      </c>
      <c r="E12" s="3">
        <v>-431301</v>
      </c>
      <c r="F12" s="3">
        <v>-3310.24</v>
      </c>
      <c r="G12" s="2" t="s">
        <v>11</v>
      </c>
      <c r="H12" s="3">
        <v>-10500566.060000001</v>
      </c>
    </row>
    <row r="13" spans="1:8" x14ac:dyDescent="0.35">
      <c r="A13" s="2" t="s">
        <v>139</v>
      </c>
      <c r="B13" s="2" t="s">
        <v>138</v>
      </c>
      <c r="C13" s="2" t="s">
        <v>10</v>
      </c>
      <c r="D13" s="3">
        <v>-114764.04</v>
      </c>
      <c r="E13" s="3">
        <v>-118303.41</v>
      </c>
      <c r="F13" s="3">
        <v>-3539.37</v>
      </c>
      <c r="G13" s="2" t="s">
        <v>11</v>
      </c>
      <c r="H13" s="3">
        <v>-2659174.7400000002</v>
      </c>
    </row>
    <row r="14" spans="1:8" x14ac:dyDescent="0.35">
      <c r="A14" s="2" t="s">
        <v>241</v>
      </c>
      <c r="B14" s="2" t="s">
        <v>240</v>
      </c>
      <c r="C14" s="2" t="s">
        <v>10</v>
      </c>
      <c r="D14" s="3">
        <v>0</v>
      </c>
      <c r="E14" s="3">
        <v>0</v>
      </c>
      <c r="F14" s="3">
        <v>0</v>
      </c>
      <c r="G14" s="2" t="s">
        <v>11</v>
      </c>
      <c r="H14" s="3">
        <v>3209.1</v>
      </c>
    </row>
    <row r="15" spans="1:8" x14ac:dyDescent="0.35">
      <c r="A15" s="2" t="s">
        <v>239</v>
      </c>
      <c r="B15" s="2" t="s">
        <v>238</v>
      </c>
      <c r="C15" s="2" t="s">
        <v>10</v>
      </c>
      <c r="D15" s="3">
        <v>0</v>
      </c>
      <c r="E15" s="3">
        <v>0</v>
      </c>
      <c r="F15" s="3">
        <v>0</v>
      </c>
      <c r="G15" s="2" t="s">
        <v>11</v>
      </c>
      <c r="H15" s="3">
        <v>0</v>
      </c>
    </row>
    <row r="16" spans="1:8" x14ac:dyDescent="0.35">
      <c r="A16" s="2" t="s">
        <v>237</v>
      </c>
      <c r="B16" s="2" t="s">
        <v>236</v>
      </c>
      <c r="C16" s="2" t="s">
        <v>10</v>
      </c>
      <c r="D16" s="3">
        <v>0</v>
      </c>
      <c r="E16" s="3">
        <v>0</v>
      </c>
      <c r="F16" s="3">
        <v>0</v>
      </c>
      <c r="G16" s="2" t="s">
        <v>11</v>
      </c>
      <c r="H16" s="3">
        <v>0</v>
      </c>
    </row>
    <row r="17" spans="1:8" x14ac:dyDescent="0.35">
      <c r="A17" s="2" t="s">
        <v>235</v>
      </c>
      <c r="B17" s="2" t="s">
        <v>234</v>
      </c>
      <c r="C17" s="2" t="s">
        <v>10</v>
      </c>
      <c r="D17" s="3">
        <v>0</v>
      </c>
      <c r="E17" s="3">
        <v>0</v>
      </c>
      <c r="F17" s="3">
        <v>0</v>
      </c>
      <c r="G17" s="2" t="s">
        <v>11</v>
      </c>
      <c r="H17" s="3">
        <v>-1312.15</v>
      </c>
    </row>
    <row r="18" spans="1:8" x14ac:dyDescent="0.35">
      <c r="A18" s="2" t="s">
        <v>137</v>
      </c>
      <c r="B18" s="2" t="s">
        <v>136</v>
      </c>
      <c r="C18" s="2" t="s">
        <v>10</v>
      </c>
      <c r="D18" s="3">
        <v>427990.76</v>
      </c>
      <c r="E18" s="3">
        <v>431301</v>
      </c>
      <c r="F18" s="3">
        <v>3310.24</v>
      </c>
      <c r="G18" s="2" t="s">
        <v>11</v>
      </c>
      <c r="H18" s="3">
        <v>10500566.060000001</v>
      </c>
    </row>
    <row r="19" spans="1:8" x14ac:dyDescent="0.35">
      <c r="A19" s="2" t="s">
        <v>8</v>
      </c>
      <c r="B19" s="2" t="s">
        <v>9</v>
      </c>
      <c r="C19" s="2" t="s">
        <v>10</v>
      </c>
      <c r="D19" s="3">
        <v>-96620.04</v>
      </c>
      <c r="E19" s="3">
        <v>-94818.57</v>
      </c>
      <c r="F19" s="3">
        <v>1801.47</v>
      </c>
      <c r="G19" s="2" t="s">
        <v>11</v>
      </c>
      <c r="H19" s="3">
        <v>-1894195.04</v>
      </c>
    </row>
    <row r="20" spans="1:8" x14ac:dyDescent="0.35">
      <c r="A20" s="2" t="s">
        <v>233</v>
      </c>
      <c r="B20" s="2" t="s">
        <v>232</v>
      </c>
      <c r="C20" s="2" t="s">
        <v>10</v>
      </c>
      <c r="D20" s="3">
        <v>0</v>
      </c>
      <c r="E20" s="3">
        <v>0</v>
      </c>
      <c r="F20" s="3">
        <v>0</v>
      </c>
      <c r="G20" s="2" t="s">
        <v>11</v>
      </c>
      <c r="H20" s="3">
        <v>-351792</v>
      </c>
    </row>
    <row r="21" spans="1:8" x14ac:dyDescent="0.35">
      <c r="A21" s="2" t="s">
        <v>12</v>
      </c>
      <c r="B21" s="2" t="s">
        <v>13</v>
      </c>
      <c r="C21" s="2" t="s">
        <v>10</v>
      </c>
      <c r="D21" s="3">
        <v>-832413.49</v>
      </c>
      <c r="E21" s="3">
        <v>-784491.6</v>
      </c>
      <c r="F21" s="3">
        <v>47921.89</v>
      </c>
      <c r="G21" s="2" t="s">
        <v>11</v>
      </c>
      <c r="H21" s="3">
        <v>-18492142.489999998</v>
      </c>
    </row>
    <row r="22" spans="1:8" x14ac:dyDescent="0.35">
      <c r="A22" s="2" t="s">
        <v>135</v>
      </c>
      <c r="B22" s="2" t="s">
        <v>134</v>
      </c>
      <c r="C22" s="2" t="s">
        <v>10</v>
      </c>
      <c r="D22" s="3">
        <v>-73122</v>
      </c>
      <c r="E22" s="3">
        <v>-75127.259999999995</v>
      </c>
      <c r="F22" s="3">
        <v>-2005.26</v>
      </c>
      <c r="G22" s="2" t="s">
        <v>11</v>
      </c>
      <c r="H22" s="3">
        <v>-1665042</v>
      </c>
    </row>
    <row r="23" spans="1:8" x14ac:dyDescent="0.35">
      <c r="A23" s="2" t="s">
        <v>231</v>
      </c>
      <c r="B23" s="2" t="s">
        <v>194</v>
      </c>
      <c r="C23" s="2" t="s">
        <v>10</v>
      </c>
      <c r="D23" s="3">
        <v>0</v>
      </c>
      <c r="E23" s="3">
        <v>0</v>
      </c>
      <c r="F23" s="3">
        <v>0</v>
      </c>
      <c r="G23" s="2" t="s">
        <v>11</v>
      </c>
      <c r="H23" s="3">
        <v>-11983</v>
      </c>
    </row>
    <row r="24" spans="1:8" x14ac:dyDescent="0.35">
      <c r="A24" s="2" t="s">
        <v>133</v>
      </c>
      <c r="B24" s="2" t="s">
        <v>132</v>
      </c>
      <c r="C24" s="2" t="s">
        <v>10</v>
      </c>
      <c r="D24" s="3">
        <v>-1023.87</v>
      </c>
      <c r="E24" s="3">
        <v>-1023.87</v>
      </c>
      <c r="F24" s="3">
        <v>0</v>
      </c>
      <c r="G24" s="2" t="s">
        <v>11</v>
      </c>
      <c r="H24" s="3">
        <v>-25619.19</v>
      </c>
    </row>
    <row r="25" spans="1:8" x14ac:dyDescent="0.35">
      <c r="A25" s="2" t="s">
        <v>131</v>
      </c>
      <c r="B25" s="2" t="s">
        <v>130</v>
      </c>
      <c r="C25" s="2" t="s">
        <v>10</v>
      </c>
      <c r="D25" s="3">
        <v>-6342.6</v>
      </c>
      <c r="E25" s="3">
        <v>-6342.6</v>
      </c>
      <c r="F25" s="3">
        <v>0</v>
      </c>
      <c r="G25" s="2" t="s">
        <v>11</v>
      </c>
      <c r="H25" s="3">
        <v>-158704.01999999999</v>
      </c>
    </row>
    <row r="26" spans="1:8" x14ac:dyDescent="0.35">
      <c r="A26" s="2" t="s">
        <v>129</v>
      </c>
      <c r="B26" s="2" t="s">
        <v>128</v>
      </c>
      <c r="C26" s="2" t="s">
        <v>10</v>
      </c>
      <c r="D26" s="3">
        <v>-17545.53</v>
      </c>
      <c r="E26" s="3">
        <v>-17545.53</v>
      </c>
      <c r="F26" s="3">
        <v>0</v>
      </c>
      <c r="G26" s="2" t="s">
        <v>11</v>
      </c>
      <c r="H26" s="3">
        <v>-439022.79</v>
      </c>
    </row>
    <row r="27" spans="1:8" x14ac:dyDescent="0.35">
      <c r="A27" s="2" t="s">
        <v>127</v>
      </c>
      <c r="B27" s="2" t="s">
        <v>126</v>
      </c>
      <c r="C27" s="2" t="s">
        <v>10</v>
      </c>
      <c r="D27" s="3">
        <v>-1500.75</v>
      </c>
      <c r="E27" s="3">
        <v>-2641.14</v>
      </c>
      <c r="F27" s="3">
        <v>-1140.3900000000001</v>
      </c>
      <c r="G27" s="2" t="s">
        <v>11</v>
      </c>
      <c r="H27" s="3">
        <v>-10694.19</v>
      </c>
    </row>
    <row r="28" spans="1:8" x14ac:dyDescent="0.35">
      <c r="A28" s="2" t="s">
        <v>125</v>
      </c>
      <c r="B28" s="2" t="s">
        <v>124</v>
      </c>
      <c r="C28" s="2" t="s">
        <v>10</v>
      </c>
      <c r="D28" s="3">
        <v>-6261.69</v>
      </c>
      <c r="E28" s="3">
        <v>-1943.88</v>
      </c>
      <c r="F28" s="3">
        <v>4317.8100000000004</v>
      </c>
      <c r="G28" s="2" t="s">
        <v>11</v>
      </c>
      <c r="H28" s="3">
        <v>-28203.27</v>
      </c>
    </row>
    <row r="29" spans="1:8" x14ac:dyDescent="0.35">
      <c r="A29" s="2" t="s">
        <v>123</v>
      </c>
      <c r="B29" s="2" t="s">
        <v>122</v>
      </c>
      <c r="C29" s="2" t="s">
        <v>10</v>
      </c>
      <c r="D29" s="3">
        <v>-1462.44</v>
      </c>
      <c r="E29" s="3">
        <v>0</v>
      </c>
      <c r="F29" s="3">
        <v>1462.44</v>
      </c>
      <c r="G29" s="2" t="s">
        <v>11</v>
      </c>
      <c r="H29" s="3">
        <v>-7328.26</v>
      </c>
    </row>
    <row r="30" spans="1:8" x14ac:dyDescent="0.35">
      <c r="A30" s="2" t="s">
        <v>121</v>
      </c>
      <c r="B30" s="2" t="s">
        <v>120</v>
      </c>
      <c r="C30" s="2" t="s">
        <v>10</v>
      </c>
      <c r="D30" s="3">
        <v>-4341.12</v>
      </c>
      <c r="E30" s="3">
        <v>0</v>
      </c>
      <c r="F30" s="3">
        <v>4341.12</v>
      </c>
      <c r="G30" s="2" t="s">
        <v>11</v>
      </c>
      <c r="H30" s="3">
        <v>-21753.279999999999</v>
      </c>
    </row>
    <row r="31" spans="1:8" x14ac:dyDescent="0.35">
      <c r="A31" s="2" t="s">
        <v>119</v>
      </c>
      <c r="B31" s="2" t="s">
        <v>118</v>
      </c>
      <c r="C31" s="2" t="s">
        <v>10</v>
      </c>
      <c r="D31" s="3">
        <v>-103163.44</v>
      </c>
      <c r="E31" s="3">
        <v>-70542.36</v>
      </c>
      <c r="F31" s="3">
        <v>32621.08</v>
      </c>
      <c r="G31" s="2" t="s">
        <v>11</v>
      </c>
      <c r="H31" s="3">
        <v>-1706192.29</v>
      </c>
    </row>
    <row r="32" spans="1:8" x14ac:dyDescent="0.35">
      <c r="A32" s="2" t="s">
        <v>117</v>
      </c>
      <c r="B32" s="2" t="s">
        <v>116</v>
      </c>
      <c r="C32" s="2" t="s">
        <v>10</v>
      </c>
      <c r="D32" s="3">
        <v>-4317.1499999999996</v>
      </c>
      <c r="E32" s="3">
        <v>-3750</v>
      </c>
      <c r="F32" s="3">
        <v>567.15</v>
      </c>
      <c r="G32" s="2" t="s">
        <v>11</v>
      </c>
      <c r="H32" s="3">
        <v>-92578.09</v>
      </c>
    </row>
    <row r="33" spans="1:10" x14ac:dyDescent="0.35">
      <c r="A33" s="2" t="s">
        <v>115</v>
      </c>
      <c r="B33" s="2" t="s">
        <v>114</v>
      </c>
      <c r="C33" s="2" t="s">
        <v>10</v>
      </c>
      <c r="D33" s="3">
        <v>-4983</v>
      </c>
      <c r="E33" s="3">
        <v>-4982.13</v>
      </c>
      <c r="F33" s="3">
        <v>0.87</v>
      </c>
      <c r="G33" s="2" t="s">
        <v>11</v>
      </c>
      <c r="H33" s="3">
        <v>-122536</v>
      </c>
    </row>
    <row r="34" spans="1:10" x14ac:dyDescent="0.35">
      <c r="A34" s="2" t="s">
        <v>14</v>
      </c>
      <c r="B34" s="2" t="s">
        <v>15</v>
      </c>
      <c r="C34" s="2" t="s">
        <v>10</v>
      </c>
      <c r="D34" s="3">
        <v>-518472.96000000002</v>
      </c>
      <c r="E34" s="3">
        <v>-438026.76</v>
      </c>
      <c r="F34" s="3">
        <v>80446.2</v>
      </c>
      <c r="G34" s="2" t="s">
        <v>11</v>
      </c>
      <c r="H34" s="3">
        <v>-10593809.960000001</v>
      </c>
    </row>
    <row r="35" spans="1:10" x14ac:dyDescent="0.35">
      <c r="A35" s="2" t="s">
        <v>230</v>
      </c>
      <c r="B35" s="2" t="s">
        <v>229</v>
      </c>
      <c r="C35" s="2" t="s">
        <v>10</v>
      </c>
      <c r="D35" s="3">
        <v>11756.66</v>
      </c>
      <c r="E35" s="3">
        <v>-35750.01</v>
      </c>
      <c r="F35" s="3">
        <v>-47506.67</v>
      </c>
      <c r="G35" s="2" t="s">
        <v>11</v>
      </c>
      <c r="H35" s="3">
        <v>-896209.59</v>
      </c>
    </row>
    <row r="36" spans="1:10" x14ac:dyDescent="0.35">
      <c r="A36" s="2" t="s">
        <v>113</v>
      </c>
      <c r="B36" s="2" t="s">
        <v>112</v>
      </c>
      <c r="C36" s="2" t="s">
        <v>10</v>
      </c>
      <c r="D36" s="3">
        <v>-2760</v>
      </c>
      <c r="E36" s="3">
        <v>-2760</v>
      </c>
      <c r="F36" s="3">
        <v>0</v>
      </c>
      <c r="G36" s="2" t="s">
        <v>11</v>
      </c>
      <c r="H36" s="3">
        <v>-51671</v>
      </c>
    </row>
    <row r="37" spans="1:10" x14ac:dyDescent="0.35">
      <c r="A37" s="2" t="s">
        <v>111</v>
      </c>
      <c r="B37" s="2" t="s">
        <v>110</v>
      </c>
      <c r="C37" s="2" t="s">
        <v>10</v>
      </c>
      <c r="D37" s="3">
        <v>0</v>
      </c>
      <c r="E37" s="3">
        <v>0</v>
      </c>
      <c r="F37" s="3">
        <v>0</v>
      </c>
      <c r="G37" s="2" t="s">
        <v>11</v>
      </c>
      <c r="H37" s="3">
        <v>-552384</v>
      </c>
    </row>
    <row r="38" spans="1:10" x14ac:dyDescent="0.35">
      <c r="A38" s="2" t="s">
        <v>228</v>
      </c>
      <c r="B38" s="2" t="s">
        <v>227</v>
      </c>
      <c r="C38" s="2" t="s">
        <v>10</v>
      </c>
      <c r="D38" s="3">
        <v>0</v>
      </c>
      <c r="E38" s="3">
        <v>0</v>
      </c>
      <c r="F38" s="3">
        <v>0</v>
      </c>
      <c r="G38" s="2" t="s">
        <v>11</v>
      </c>
      <c r="H38" s="3">
        <v>-1654.36</v>
      </c>
    </row>
    <row r="39" spans="1:10" x14ac:dyDescent="0.35">
      <c r="A39" s="2" t="s">
        <v>226</v>
      </c>
      <c r="B39" s="2" t="s">
        <v>225</v>
      </c>
      <c r="C39" s="2" t="s">
        <v>10</v>
      </c>
      <c r="D39" s="3">
        <v>0</v>
      </c>
      <c r="E39" s="3">
        <v>0</v>
      </c>
      <c r="F39" s="3">
        <v>0</v>
      </c>
      <c r="G39" s="2" t="s">
        <v>11</v>
      </c>
      <c r="H39" s="3">
        <v>0</v>
      </c>
    </row>
    <row r="40" spans="1:10" x14ac:dyDescent="0.35">
      <c r="A40" s="2" t="s">
        <v>224</v>
      </c>
      <c r="B40" s="2" t="s">
        <v>194</v>
      </c>
      <c r="C40" s="2" t="s">
        <v>10</v>
      </c>
      <c r="D40" s="3">
        <v>0</v>
      </c>
      <c r="E40" s="3">
        <v>0</v>
      </c>
      <c r="F40" s="3">
        <v>0</v>
      </c>
      <c r="G40" s="2" t="s">
        <v>11</v>
      </c>
      <c r="H40" s="3">
        <v>0</v>
      </c>
    </row>
    <row r="41" spans="1:10" x14ac:dyDescent="0.35">
      <c r="A41" s="2" t="s">
        <v>223</v>
      </c>
      <c r="B41" s="2" t="s">
        <v>222</v>
      </c>
      <c r="C41" s="2" t="s">
        <v>10</v>
      </c>
      <c r="D41" s="3">
        <v>0</v>
      </c>
      <c r="E41" s="3">
        <v>-5000.01</v>
      </c>
      <c r="F41" s="3">
        <v>-5000.01</v>
      </c>
      <c r="G41" s="2" t="s">
        <v>11</v>
      </c>
      <c r="H41" s="3">
        <v>-27211</v>
      </c>
    </row>
    <row r="42" spans="1:10" x14ac:dyDescent="0.35">
      <c r="A42" s="2" t="s">
        <v>221</v>
      </c>
      <c r="B42" s="2" t="s">
        <v>220</v>
      </c>
      <c r="C42" s="2" t="s">
        <v>10</v>
      </c>
      <c r="D42" s="3">
        <v>0</v>
      </c>
      <c r="E42" s="3">
        <v>0</v>
      </c>
      <c r="F42" s="3">
        <v>0</v>
      </c>
      <c r="G42" s="2" t="s">
        <v>11</v>
      </c>
      <c r="H42" s="3">
        <v>0</v>
      </c>
    </row>
    <row r="43" spans="1:10" x14ac:dyDescent="0.35">
      <c r="A43" s="2" t="s">
        <v>219</v>
      </c>
      <c r="B43" s="2" t="s">
        <v>218</v>
      </c>
      <c r="C43" s="2" t="s">
        <v>10</v>
      </c>
      <c r="D43" s="3">
        <v>0</v>
      </c>
      <c r="E43" s="3">
        <v>0</v>
      </c>
      <c r="F43" s="3">
        <v>0</v>
      </c>
      <c r="G43" s="2" t="s">
        <v>11</v>
      </c>
      <c r="H43" s="3">
        <v>0</v>
      </c>
    </row>
    <row r="44" spans="1:10" x14ac:dyDescent="0.35">
      <c r="A44" s="2" t="s">
        <v>217</v>
      </c>
      <c r="B44" s="2" t="s">
        <v>216</v>
      </c>
      <c r="C44" s="2" t="s">
        <v>10</v>
      </c>
      <c r="D44" s="3">
        <v>0</v>
      </c>
      <c r="E44" s="3">
        <v>0</v>
      </c>
      <c r="F44" s="3">
        <v>0</v>
      </c>
      <c r="G44" s="2" t="s">
        <v>11</v>
      </c>
      <c r="H44" s="3">
        <v>0</v>
      </c>
    </row>
    <row r="45" spans="1:10" x14ac:dyDescent="0.35">
      <c r="A45" s="2" t="s">
        <v>215</v>
      </c>
      <c r="B45" s="2" t="s">
        <v>214</v>
      </c>
      <c r="C45" s="2" t="s">
        <v>10</v>
      </c>
      <c r="D45" s="3">
        <v>-8502.99</v>
      </c>
      <c r="E45" s="3">
        <v>-8651.2800000000007</v>
      </c>
      <c r="F45" s="3">
        <v>-148.29</v>
      </c>
      <c r="G45" s="2" t="s">
        <v>11</v>
      </c>
      <c r="H45" s="3">
        <v>-260573.47</v>
      </c>
    </row>
    <row r="46" spans="1:10" x14ac:dyDescent="0.35">
      <c r="A46" s="2" t="s">
        <v>213</v>
      </c>
      <c r="B46" s="2" t="s">
        <v>212</v>
      </c>
      <c r="C46" s="2" t="s">
        <v>10</v>
      </c>
      <c r="D46" s="3">
        <v>0</v>
      </c>
      <c r="E46" s="3">
        <v>0</v>
      </c>
      <c r="F46" s="3">
        <v>0</v>
      </c>
      <c r="G46" s="2" t="s">
        <v>11</v>
      </c>
      <c r="H46" s="3">
        <v>0</v>
      </c>
    </row>
    <row r="47" spans="1:10" x14ac:dyDescent="0.35">
      <c r="A47" s="2" t="s">
        <v>109</v>
      </c>
      <c r="B47" s="2" t="s">
        <v>108</v>
      </c>
      <c r="C47" s="2" t="s">
        <v>10</v>
      </c>
      <c r="D47" s="3">
        <v>-76661.88</v>
      </c>
      <c r="E47" s="3">
        <v>-65625.03</v>
      </c>
      <c r="F47" s="3">
        <v>11036.85</v>
      </c>
      <c r="G47" s="2" t="s">
        <v>11</v>
      </c>
      <c r="H47" s="3">
        <v>-1765919.77</v>
      </c>
    </row>
    <row r="48" spans="1:10" x14ac:dyDescent="0.35">
      <c r="A48" s="2" t="s">
        <v>16</v>
      </c>
      <c r="B48" s="2" t="s">
        <v>17</v>
      </c>
      <c r="C48" s="2" t="s">
        <v>10</v>
      </c>
      <c r="D48" s="3">
        <v>127659.56</v>
      </c>
      <c r="E48" s="3">
        <v>241584.09</v>
      </c>
      <c r="F48" s="3">
        <v>113924.53</v>
      </c>
      <c r="G48" s="2" t="s">
        <v>11</v>
      </c>
      <c r="H48" s="3">
        <v>2868647.57</v>
      </c>
      <c r="J48" s="3">
        <f>SUM(F48:F56)</f>
        <v>-115895.20000000001</v>
      </c>
    </row>
    <row r="49" spans="1:8" x14ac:dyDescent="0.35">
      <c r="A49" s="2" t="s">
        <v>18</v>
      </c>
      <c r="B49" s="2" t="s">
        <v>19</v>
      </c>
      <c r="C49" s="2" t="s">
        <v>10</v>
      </c>
      <c r="D49" s="3">
        <v>1103799.3999999999</v>
      </c>
      <c r="E49" s="3">
        <v>627217.19999999995</v>
      </c>
      <c r="F49" s="3">
        <v>-476582.2</v>
      </c>
      <c r="G49" s="2" t="s">
        <v>11</v>
      </c>
      <c r="H49" s="3">
        <v>24309556.620000001</v>
      </c>
    </row>
    <row r="50" spans="1:8" x14ac:dyDescent="0.35">
      <c r="A50" s="2" t="s">
        <v>211</v>
      </c>
      <c r="B50" s="2" t="s">
        <v>210</v>
      </c>
      <c r="C50" s="2" t="s">
        <v>10</v>
      </c>
      <c r="D50" s="3">
        <v>0</v>
      </c>
      <c r="E50" s="3">
        <v>89743.83</v>
      </c>
      <c r="F50" s="3">
        <v>89743.83</v>
      </c>
      <c r="G50" s="2" t="s">
        <v>11</v>
      </c>
      <c r="H50" s="3">
        <v>0</v>
      </c>
    </row>
    <row r="51" spans="1:8" x14ac:dyDescent="0.35">
      <c r="A51" s="2" t="s">
        <v>209</v>
      </c>
      <c r="B51" s="2" t="s">
        <v>208</v>
      </c>
      <c r="C51" s="2" t="s">
        <v>10</v>
      </c>
      <c r="D51" s="3">
        <v>0</v>
      </c>
      <c r="E51" s="3">
        <v>84655.38</v>
      </c>
      <c r="F51" s="3">
        <v>84655.38</v>
      </c>
      <c r="G51" s="2" t="s">
        <v>11</v>
      </c>
      <c r="H51" s="3">
        <v>389239.17</v>
      </c>
    </row>
    <row r="52" spans="1:8" x14ac:dyDescent="0.35">
      <c r="A52" s="2" t="s">
        <v>107</v>
      </c>
      <c r="B52" s="2" t="s">
        <v>106</v>
      </c>
      <c r="C52" s="2" t="s">
        <v>10</v>
      </c>
      <c r="D52" s="3">
        <v>57784.54</v>
      </c>
      <c r="E52" s="3">
        <v>28801.62</v>
      </c>
      <c r="F52" s="3">
        <v>-28982.92</v>
      </c>
      <c r="G52" s="2" t="s">
        <v>11</v>
      </c>
      <c r="H52" s="3">
        <v>887602.81</v>
      </c>
    </row>
    <row r="53" spans="1:8" x14ac:dyDescent="0.35">
      <c r="A53" s="2" t="s">
        <v>20</v>
      </c>
      <c r="B53" s="2" t="s">
        <v>21</v>
      </c>
      <c r="C53" s="2" t="s">
        <v>10</v>
      </c>
      <c r="D53" s="3">
        <v>182074.62</v>
      </c>
      <c r="E53" s="3">
        <v>224000.58</v>
      </c>
      <c r="F53" s="3">
        <v>41925.96</v>
      </c>
      <c r="G53" s="2" t="s">
        <v>11</v>
      </c>
      <c r="H53" s="3">
        <v>4299466.75</v>
      </c>
    </row>
    <row r="54" spans="1:8" x14ac:dyDescent="0.35">
      <c r="A54" s="2" t="s">
        <v>207</v>
      </c>
      <c r="B54" s="2" t="s">
        <v>206</v>
      </c>
      <c r="C54" s="2" t="s">
        <v>10</v>
      </c>
      <c r="D54" s="3">
        <v>0</v>
      </c>
      <c r="E54" s="3">
        <v>29712.12</v>
      </c>
      <c r="F54" s="3">
        <v>29712.12</v>
      </c>
      <c r="G54" s="2" t="s">
        <v>11</v>
      </c>
      <c r="H54" s="3">
        <v>0</v>
      </c>
    </row>
    <row r="55" spans="1:8" x14ac:dyDescent="0.35">
      <c r="A55" s="2" t="s">
        <v>205</v>
      </c>
      <c r="B55" s="2" t="s">
        <v>204</v>
      </c>
      <c r="C55" s="2" t="s">
        <v>10</v>
      </c>
      <c r="D55" s="3">
        <v>0</v>
      </c>
      <c r="E55" s="3">
        <v>29708.1</v>
      </c>
      <c r="F55" s="3">
        <v>29708.1</v>
      </c>
      <c r="G55" s="2" t="s">
        <v>11</v>
      </c>
      <c r="H55" s="3">
        <v>93417.45</v>
      </c>
    </row>
    <row r="56" spans="1:8" x14ac:dyDescent="0.35">
      <c r="A56" s="2" t="s">
        <v>203</v>
      </c>
      <c r="B56" s="2" t="s">
        <v>202</v>
      </c>
      <c r="C56" s="2" t="s">
        <v>10</v>
      </c>
      <c r="D56" s="3">
        <v>0</v>
      </c>
      <c r="E56" s="3">
        <v>0</v>
      </c>
      <c r="F56" s="3">
        <v>0</v>
      </c>
      <c r="G56" s="2" t="s">
        <v>11</v>
      </c>
      <c r="H56" s="3">
        <v>0</v>
      </c>
    </row>
    <row r="57" spans="1:8" x14ac:dyDescent="0.35">
      <c r="A57" s="2" t="s">
        <v>155</v>
      </c>
      <c r="B57" s="2" t="s">
        <v>154</v>
      </c>
      <c r="C57" s="2" t="s">
        <v>10</v>
      </c>
      <c r="D57" s="3">
        <v>3062.99</v>
      </c>
      <c r="E57" s="3">
        <v>11550</v>
      </c>
      <c r="F57" s="3">
        <v>8487.01</v>
      </c>
      <c r="G57" s="2" t="s">
        <v>11</v>
      </c>
      <c r="H57" s="3">
        <v>737107.73</v>
      </c>
    </row>
    <row r="58" spans="1:8" x14ac:dyDescent="0.35">
      <c r="A58" s="2" t="s">
        <v>105</v>
      </c>
      <c r="B58" s="2" t="s">
        <v>104</v>
      </c>
      <c r="C58" s="2" t="s">
        <v>10</v>
      </c>
      <c r="D58" s="3">
        <v>2437.33</v>
      </c>
      <c r="E58" s="3">
        <v>3830.01</v>
      </c>
      <c r="F58" s="3">
        <v>1392.68</v>
      </c>
      <c r="G58" s="2" t="s">
        <v>11</v>
      </c>
      <c r="H58" s="3">
        <v>76443.039999999994</v>
      </c>
    </row>
    <row r="59" spans="1:8" x14ac:dyDescent="0.35">
      <c r="A59" s="2" t="s">
        <v>22</v>
      </c>
      <c r="B59" s="2" t="s">
        <v>23</v>
      </c>
      <c r="C59" s="2" t="s">
        <v>10</v>
      </c>
      <c r="D59" s="3">
        <v>108886.32</v>
      </c>
      <c r="E59" s="3">
        <v>16175.01</v>
      </c>
      <c r="F59" s="3">
        <v>-92711.31</v>
      </c>
      <c r="G59" s="2" t="s">
        <v>11</v>
      </c>
      <c r="H59" s="3">
        <v>507973.89</v>
      </c>
    </row>
    <row r="60" spans="1:8" x14ac:dyDescent="0.35">
      <c r="A60" s="2" t="s">
        <v>103</v>
      </c>
      <c r="B60" s="2" t="s">
        <v>102</v>
      </c>
      <c r="C60" s="2" t="s">
        <v>10</v>
      </c>
      <c r="D60" s="3">
        <v>1312.79</v>
      </c>
      <c r="E60" s="3">
        <v>624.99</v>
      </c>
      <c r="F60" s="3">
        <v>-687.8</v>
      </c>
      <c r="G60" s="2" t="s">
        <v>11</v>
      </c>
      <c r="H60" s="3">
        <v>48409.58</v>
      </c>
    </row>
    <row r="61" spans="1:8" x14ac:dyDescent="0.35">
      <c r="A61" s="2" t="s">
        <v>24</v>
      </c>
      <c r="B61" s="2" t="s">
        <v>25</v>
      </c>
      <c r="C61" s="2" t="s">
        <v>10</v>
      </c>
      <c r="D61" s="3">
        <v>72473.58</v>
      </c>
      <c r="E61" s="3">
        <v>15000</v>
      </c>
      <c r="F61" s="3">
        <v>-57473.58</v>
      </c>
      <c r="G61" s="2" t="s">
        <v>11</v>
      </c>
      <c r="H61" s="3">
        <v>336140.44</v>
      </c>
    </row>
    <row r="62" spans="1:8" x14ac:dyDescent="0.35">
      <c r="A62" s="2" t="s">
        <v>201</v>
      </c>
      <c r="B62" s="2" t="s">
        <v>200</v>
      </c>
      <c r="C62" s="2" t="s">
        <v>10</v>
      </c>
      <c r="D62" s="3">
        <v>2983.27</v>
      </c>
      <c r="E62" s="3">
        <v>624.99</v>
      </c>
      <c r="F62" s="3">
        <v>-2358.2800000000002</v>
      </c>
      <c r="G62" s="2" t="s">
        <v>11</v>
      </c>
      <c r="H62" s="3">
        <v>62170.32</v>
      </c>
    </row>
    <row r="63" spans="1:8" x14ac:dyDescent="0.35">
      <c r="A63" s="2" t="s">
        <v>101</v>
      </c>
      <c r="B63" s="2" t="s">
        <v>100</v>
      </c>
      <c r="C63" s="2" t="s">
        <v>10</v>
      </c>
      <c r="D63" s="3">
        <v>-3.73</v>
      </c>
      <c r="E63" s="3">
        <v>3750</v>
      </c>
      <c r="F63" s="3">
        <v>3753.73</v>
      </c>
      <c r="G63" s="2" t="s">
        <v>11</v>
      </c>
      <c r="H63" s="3">
        <v>76334.67</v>
      </c>
    </row>
    <row r="64" spans="1:8" x14ac:dyDescent="0.35">
      <c r="A64" s="2" t="s">
        <v>149</v>
      </c>
      <c r="B64" s="2" t="s">
        <v>148</v>
      </c>
      <c r="C64" s="2" t="s">
        <v>10</v>
      </c>
      <c r="D64" s="3">
        <v>-200</v>
      </c>
      <c r="E64" s="3">
        <v>0</v>
      </c>
      <c r="F64" s="3">
        <v>200</v>
      </c>
      <c r="G64" s="2" t="s">
        <v>11</v>
      </c>
      <c r="H64" s="3">
        <v>-3444.75</v>
      </c>
    </row>
    <row r="65" spans="1:8" x14ac:dyDescent="0.35">
      <c r="A65" s="2" t="s">
        <v>199</v>
      </c>
      <c r="B65" s="2" t="s">
        <v>198</v>
      </c>
      <c r="C65" s="2" t="s">
        <v>10</v>
      </c>
      <c r="D65" s="3">
        <v>0</v>
      </c>
      <c r="E65" s="3">
        <v>0</v>
      </c>
      <c r="F65" s="3">
        <v>0</v>
      </c>
      <c r="G65" s="2" t="s">
        <v>11</v>
      </c>
      <c r="H65" s="3">
        <v>2848.05</v>
      </c>
    </row>
    <row r="66" spans="1:8" x14ac:dyDescent="0.35">
      <c r="A66" s="2" t="s">
        <v>99</v>
      </c>
      <c r="B66" s="2" t="s">
        <v>98</v>
      </c>
      <c r="C66" s="2" t="s">
        <v>10</v>
      </c>
      <c r="D66" s="3">
        <v>0</v>
      </c>
      <c r="E66" s="3">
        <v>249.99</v>
      </c>
      <c r="F66" s="3">
        <v>249.99</v>
      </c>
      <c r="G66" s="2" t="s">
        <v>11</v>
      </c>
      <c r="H66" s="3">
        <v>5756.73</v>
      </c>
    </row>
    <row r="67" spans="1:8" x14ac:dyDescent="0.35">
      <c r="A67" s="2" t="s">
        <v>26</v>
      </c>
      <c r="B67" s="2" t="s">
        <v>27</v>
      </c>
      <c r="C67" s="2" t="s">
        <v>10</v>
      </c>
      <c r="D67" s="3">
        <v>10487.8</v>
      </c>
      <c r="E67" s="3">
        <v>9999.99</v>
      </c>
      <c r="F67" s="3">
        <v>-487.81</v>
      </c>
      <c r="G67" s="2" t="s">
        <v>11</v>
      </c>
      <c r="H67" s="3">
        <v>287957.03000000003</v>
      </c>
    </row>
    <row r="68" spans="1:8" x14ac:dyDescent="0.35">
      <c r="A68" s="2" t="s">
        <v>197</v>
      </c>
      <c r="B68" s="2" t="s">
        <v>196</v>
      </c>
      <c r="C68" s="2" t="s">
        <v>10</v>
      </c>
      <c r="D68" s="3">
        <v>0</v>
      </c>
      <c r="E68" s="3">
        <v>0</v>
      </c>
      <c r="F68" s="3">
        <v>0</v>
      </c>
      <c r="G68" s="2" t="s">
        <v>11</v>
      </c>
      <c r="H68" s="3">
        <v>0</v>
      </c>
    </row>
    <row r="69" spans="1:8" x14ac:dyDescent="0.35">
      <c r="A69" s="2" t="s">
        <v>97</v>
      </c>
      <c r="B69" s="2" t="s">
        <v>96</v>
      </c>
      <c r="C69" s="2" t="s">
        <v>10</v>
      </c>
      <c r="D69" s="3">
        <v>1398.39</v>
      </c>
      <c r="E69" s="3">
        <v>1125</v>
      </c>
      <c r="F69" s="3">
        <v>-273.39</v>
      </c>
      <c r="G69" s="2" t="s">
        <v>11</v>
      </c>
      <c r="H69" s="3">
        <v>28232.639999999999</v>
      </c>
    </row>
    <row r="70" spans="1:8" x14ac:dyDescent="0.35">
      <c r="A70" s="2" t="s">
        <v>95</v>
      </c>
      <c r="B70" s="2" t="s">
        <v>94</v>
      </c>
      <c r="C70" s="2" t="s">
        <v>10</v>
      </c>
      <c r="D70" s="3">
        <v>5325.4</v>
      </c>
      <c r="E70" s="3">
        <v>2000.01</v>
      </c>
      <c r="F70" s="3">
        <v>-3325.39</v>
      </c>
      <c r="G70" s="2" t="s">
        <v>11</v>
      </c>
      <c r="H70" s="3">
        <v>52862.34</v>
      </c>
    </row>
    <row r="71" spans="1:8" x14ac:dyDescent="0.35">
      <c r="A71" s="2" t="s">
        <v>28</v>
      </c>
      <c r="B71" s="2" t="s">
        <v>29</v>
      </c>
      <c r="C71" s="2" t="s">
        <v>10</v>
      </c>
      <c r="D71" s="3">
        <v>1006.58</v>
      </c>
      <c r="E71" s="3">
        <v>624.99</v>
      </c>
      <c r="F71" s="3">
        <v>-381.59</v>
      </c>
      <c r="G71" s="2" t="s">
        <v>11</v>
      </c>
      <c r="H71" s="3">
        <v>16419.77</v>
      </c>
    </row>
    <row r="72" spans="1:8" x14ac:dyDescent="0.35">
      <c r="A72" s="2" t="s">
        <v>93</v>
      </c>
      <c r="B72" s="2" t="s">
        <v>92</v>
      </c>
      <c r="C72" s="2" t="s">
        <v>10</v>
      </c>
      <c r="D72" s="3">
        <v>75188.539999999994</v>
      </c>
      <c r="E72" s="3">
        <v>75127.259999999995</v>
      </c>
      <c r="F72" s="3">
        <v>-61.28</v>
      </c>
      <c r="G72" s="2" t="s">
        <v>11</v>
      </c>
      <c r="H72" s="3">
        <v>1744133.74</v>
      </c>
    </row>
    <row r="73" spans="1:8" x14ac:dyDescent="0.35">
      <c r="A73" s="2" t="s">
        <v>91</v>
      </c>
      <c r="B73" s="2" t="s">
        <v>90</v>
      </c>
      <c r="C73" s="2" t="s">
        <v>10</v>
      </c>
      <c r="D73" s="3">
        <v>8685.82</v>
      </c>
      <c r="E73" s="3">
        <v>0</v>
      </c>
      <c r="F73" s="3">
        <v>-8685.82</v>
      </c>
      <c r="G73" s="2" t="s">
        <v>11</v>
      </c>
      <c r="H73" s="3">
        <v>50911.1</v>
      </c>
    </row>
    <row r="74" spans="1:8" x14ac:dyDescent="0.35">
      <c r="A74" s="2" t="s">
        <v>195</v>
      </c>
      <c r="B74" s="2" t="s">
        <v>194</v>
      </c>
      <c r="C74" s="2" t="s">
        <v>10</v>
      </c>
      <c r="D74" s="3">
        <v>0</v>
      </c>
      <c r="E74" s="3">
        <v>0</v>
      </c>
      <c r="F74" s="3">
        <v>0</v>
      </c>
      <c r="G74" s="2" t="s">
        <v>11</v>
      </c>
      <c r="H74" s="3">
        <v>294.12</v>
      </c>
    </row>
    <row r="75" spans="1:8" x14ac:dyDescent="0.35">
      <c r="A75" s="2" t="s">
        <v>89</v>
      </c>
      <c r="B75" s="2" t="s">
        <v>88</v>
      </c>
      <c r="C75" s="2" t="s">
        <v>10</v>
      </c>
      <c r="D75" s="3">
        <v>-541.01</v>
      </c>
      <c r="E75" s="3">
        <v>0</v>
      </c>
      <c r="F75" s="3">
        <v>541.01</v>
      </c>
      <c r="G75" s="2" t="s">
        <v>11</v>
      </c>
      <c r="H75" s="3">
        <v>-33452.81</v>
      </c>
    </row>
    <row r="76" spans="1:8" x14ac:dyDescent="0.35">
      <c r="A76" s="2" t="s">
        <v>193</v>
      </c>
      <c r="B76" s="2" t="s">
        <v>192</v>
      </c>
      <c r="C76" s="2" t="s">
        <v>10</v>
      </c>
      <c r="D76" s="3">
        <v>0</v>
      </c>
      <c r="E76" s="3">
        <v>0</v>
      </c>
      <c r="F76" s="3">
        <v>0</v>
      </c>
      <c r="G76" s="2" t="s">
        <v>11</v>
      </c>
      <c r="H76" s="3">
        <v>0</v>
      </c>
    </row>
    <row r="77" spans="1:8" x14ac:dyDescent="0.35">
      <c r="A77" s="2" t="s">
        <v>87</v>
      </c>
      <c r="B77" s="2" t="s">
        <v>86</v>
      </c>
      <c r="C77" s="2" t="s">
        <v>10</v>
      </c>
      <c r="D77" s="3">
        <v>1226</v>
      </c>
      <c r="E77" s="3">
        <v>2337.5100000000002</v>
      </c>
      <c r="F77" s="3">
        <v>1111.51</v>
      </c>
      <c r="G77" s="2" t="s">
        <v>11</v>
      </c>
      <c r="H77" s="3">
        <v>72219.72</v>
      </c>
    </row>
    <row r="78" spans="1:8" x14ac:dyDescent="0.35">
      <c r="A78" s="2" t="s">
        <v>85</v>
      </c>
      <c r="B78" s="2" t="s">
        <v>84</v>
      </c>
      <c r="C78" s="2" t="s">
        <v>10</v>
      </c>
      <c r="D78" s="3">
        <v>2759.4</v>
      </c>
      <c r="E78" s="3">
        <v>3750</v>
      </c>
      <c r="F78" s="3">
        <v>990.6</v>
      </c>
      <c r="G78" s="2" t="s">
        <v>11</v>
      </c>
      <c r="H78" s="3">
        <v>85634.14</v>
      </c>
    </row>
    <row r="79" spans="1:8" x14ac:dyDescent="0.35">
      <c r="A79" s="2" t="s">
        <v>83</v>
      </c>
      <c r="B79" s="2" t="s">
        <v>82</v>
      </c>
      <c r="C79" s="2" t="s">
        <v>10</v>
      </c>
      <c r="D79" s="3">
        <v>3633</v>
      </c>
      <c r="E79" s="3">
        <v>3750</v>
      </c>
      <c r="F79" s="3">
        <v>117</v>
      </c>
      <c r="G79" s="2" t="s">
        <v>11</v>
      </c>
      <c r="H79" s="3">
        <v>91270.2</v>
      </c>
    </row>
    <row r="80" spans="1:8" x14ac:dyDescent="0.35">
      <c r="A80" s="2" t="s">
        <v>81</v>
      </c>
      <c r="B80" s="2" t="s">
        <v>80</v>
      </c>
      <c r="C80" s="2" t="s">
        <v>10</v>
      </c>
      <c r="D80" s="3">
        <v>199.59</v>
      </c>
      <c r="E80" s="3">
        <v>2499.9899999999998</v>
      </c>
      <c r="F80" s="3">
        <v>2300.4</v>
      </c>
      <c r="G80" s="2" t="s">
        <v>11</v>
      </c>
      <c r="H80" s="3">
        <v>43674.400000000001</v>
      </c>
    </row>
    <row r="81" spans="1:8" x14ac:dyDescent="0.35">
      <c r="A81" s="2" t="s">
        <v>30</v>
      </c>
      <c r="B81" s="2" t="s">
        <v>31</v>
      </c>
      <c r="C81" s="2" t="s">
        <v>10</v>
      </c>
      <c r="D81" s="3">
        <v>30260.880000000001</v>
      </c>
      <c r="E81" s="3">
        <v>28687.53</v>
      </c>
      <c r="F81" s="3">
        <v>-1573.35</v>
      </c>
      <c r="G81" s="2" t="s">
        <v>11</v>
      </c>
      <c r="H81" s="3">
        <v>739573.76000000001</v>
      </c>
    </row>
    <row r="82" spans="1:8" x14ac:dyDescent="0.35">
      <c r="A82" s="2" t="s">
        <v>191</v>
      </c>
      <c r="B82" s="2" t="s">
        <v>190</v>
      </c>
      <c r="C82" s="2" t="s">
        <v>10</v>
      </c>
      <c r="D82" s="3">
        <v>0</v>
      </c>
      <c r="E82" s="3">
        <v>0</v>
      </c>
      <c r="F82" s="3">
        <v>0</v>
      </c>
      <c r="G82" s="2" t="s">
        <v>11</v>
      </c>
      <c r="H82" s="3">
        <v>14502.89</v>
      </c>
    </row>
    <row r="83" spans="1:8" x14ac:dyDescent="0.35">
      <c r="A83" s="2" t="s">
        <v>79</v>
      </c>
      <c r="B83" s="2" t="s">
        <v>78</v>
      </c>
      <c r="C83" s="2" t="s">
        <v>10</v>
      </c>
      <c r="D83" s="3">
        <v>11856.69</v>
      </c>
      <c r="E83" s="3">
        <v>4448.1899999999996</v>
      </c>
      <c r="F83" s="3">
        <v>-7408.5</v>
      </c>
      <c r="G83" s="2" t="s">
        <v>11</v>
      </c>
      <c r="H83" s="3">
        <v>243914.15</v>
      </c>
    </row>
    <row r="84" spans="1:8" x14ac:dyDescent="0.35">
      <c r="A84" s="2" t="s">
        <v>77</v>
      </c>
      <c r="B84" s="2" t="s">
        <v>76</v>
      </c>
      <c r="C84" s="2" t="s">
        <v>10</v>
      </c>
      <c r="D84" s="3">
        <v>6811.25</v>
      </c>
      <c r="E84" s="3">
        <v>3750.03</v>
      </c>
      <c r="F84" s="3">
        <v>-3061.22</v>
      </c>
      <c r="G84" s="2" t="s">
        <v>11</v>
      </c>
      <c r="H84" s="3">
        <v>91561.55</v>
      </c>
    </row>
    <row r="85" spans="1:8" x14ac:dyDescent="0.35">
      <c r="A85" s="2" t="s">
        <v>32</v>
      </c>
      <c r="B85" s="2" t="s">
        <v>33</v>
      </c>
      <c r="C85" s="2" t="s">
        <v>10</v>
      </c>
      <c r="D85" s="3">
        <v>27372.77</v>
      </c>
      <c r="E85" s="3">
        <v>22749.99</v>
      </c>
      <c r="F85" s="3">
        <v>-4622.78</v>
      </c>
      <c r="G85" s="2" t="s">
        <v>11</v>
      </c>
      <c r="H85" s="3">
        <v>474342.99</v>
      </c>
    </row>
    <row r="86" spans="1:8" x14ac:dyDescent="0.35">
      <c r="A86" s="2" t="s">
        <v>75</v>
      </c>
      <c r="B86" s="2" t="s">
        <v>74</v>
      </c>
      <c r="C86" s="2" t="s">
        <v>10</v>
      </c>
      <c r="D86" s="3">
        <v>116.13</v>
      </c>
      <c r="E86" s="3">
        <v>11987.52</v>
      </c>
      <c r="F86" s="3">
        <v>11871.39</v>
      </c>
      <c r="G86" s="2" t="s">
        <v>11</v>
      </c>
      <c r="H86" s="3">
        <v>221101.09</v>
      </c>
    </row>
    <row r="87" spans="1:8" x14ac:dyDescent="0.35">
      <c r="A87" s="2" t="s">
        <v>189</v>
      </c>
      <c r="B87" s="2" t="s">
        <v>188</v>
      </c>
      <c r="C87" s="2" t="s">
        <v>10</v>
      </c>
      <c r="D87" s="3">
        <v>0</v>
      </c>
      <c r="E87" s="3">
        <v>0</v>
      </c>
      <c r="F87" s="3">
        <v>0</v>
      </c>
      <c r="G87" s="2" t="s">
        <v>11</v>
      </c>
      <c r="H87" s="3">
        <v>0</v>
      </c>
    </row>
    <row r="88" spans="1:8" x14ac:dyDescent="0.35">
      <c r="A88" s="2" t="s">
        <v>73</v>
      </c>
      <c r="B88" s="2" t="s">
        <v>72</v>
      </c>
      <c r="C88" s="2" t="s">
        <v>10</v>
      </c>
      <c r="D88" s="3">
        <v>6306.19</v>
      </c>
      <c r="E88" s="3">
        <v>9000</v>
      </c>
      <c r="F88" s="3">
        <v>2693.81</v>
      </c>
      <c r="G88" s="2" t="s">
        <v>11</v>
      </c>
      <c r="H88" s="3">
        <v>227137.15</v>
      </c>
    </row>
    <row r="89" spans="1:8" x14ac:dyDescent="0.35">
      <c r="A89" s="2" t="s">
        <v>71</v>
      </c>
      <c r="B89" s="2" t="s">
        <v>70</v>
      </c>
      <c r="C89" s="2" t="s">
        <v>10</v>
      </c>
      <c r="D89" s="3">
        <v>-2726.16</v>
      </c>
      <c r="E89" s="3">
        <v>4162.5</v>
      </c>
      <c r="F89" s="3">
        <v>6888.66</v>
      </c>
      <c r="G89" s="2" t="s">
        <v>11</v>
      </c>
      <c r="H89" s="3">
        <v>74139.199999999997</v>
      </c>
    </row>
    <row r="90" spans="1:8" x14ac:dyDescent="0.35">
      <c r="A90" s="2" t="s">
        <v>34</v>
      </c>
      <c r="B90" s="2" t="s">
        <v>35</v>
      </c>
      <c r="C90" s="2" t="s">
        <v>10</v>
      </c>
      <c r="D90" s="3">
        <v>34331.18</v>
      </c>
      <c r="E90" s="3">
        <v>55150.05</v>
      </c>
      <c r="F90" s="3">
        <v>20818.87</v>
      </c>
      <c r="G90" s="2" t="s">
        <v>11</v>
      </c>
      <c r="H90" s="3">
        <v>755664.33</v>
      </c>
    </row>
    <row r="91" spans="1:8" x14ac:dyDescent="0.35">
      <c r="A91" s="2" t="s">
        <v>69</v>
      </c>
      <c r="B91" s="2" t="s">
        <v>68</v>
      </c>
      <c r="C91" s="2" t="s">
        <v>10</v>
      </c>
      <c r="D91" s="3">
        <v>17388</v>
      </c>
      <c r="E91" s="3">
        <v>17648.82</v>
      </c>
      <c r="F91" s="3">
        <v>260.82</v>
      </c>
      <c r="G91" s="2" t="s">
        <v>11</v>
      </c>
      <c r="H91" s="3">
        <v>410296</v>
      </c>
    </row>
    <row r="92" spans="1:8" x14ac:dyDescent="0.35">
      <c r="A92" s="2" t="s">
        <v>67</v>
      </c>
      <c r="B92" s="2" t="s">
        <v>66</v>
      </c>
      <c r="C92" s="2" t="s">
        <v>10</v>
      </c>
      <c r="D92" s="3">
        <v>24661.7</v>
      </c>
      <c r="E92" s="3">
        <v>13012.17</v>
      </c>
      <c r="F92" s="3">
        <v>-11649.53</v>
      </c>
      <c r="G92" s="2" t="s">
        <v>11</v>
      </c>
      <c r="H92" s="3">
        <v>159270.28</v>
      </c>
    </row>
    <row r="93" spans="1:8" x14ac:dyDescent="0.35">
      <c r="A93" s="2" t="s">
        <v>65</v>
      </c>
      <c r="B93" s="2" t="s">
        <v>64</v>
      </c>
      <c r="C93" s="2" t="s">
        <v>10</v>
      </c>
      <c r="D93" s="3">
        <v>52068.06</v>
      </c>
      <c r="E93" s="3">
        <v>71800.89</v>
      </c>
      <c r="F93" s="3">
        <v>19732.830000000002</v>
      </c>
      <c r="G93" s="2" t="s">
        <v>11</v>
      </c>
      <c r="H93" s="3">
        <v>3249142.96</v>
      </c>
    </row>
    <row r="94" spans="1:8" x14ac:dyDescent="0.35">
      <c r="A94" s="2" t="s">
        <v>63</v>
      </c>
      <c r="B94" s="2" t="s">
        <v>62</v>
      </c>
      <c r="C94" s="2" t="s">
        <v>10</v>
      </c>
      <c r="D94" s="3">
        <v>43023.33</v>
      </c>
      <c r="E94" s="3">
        <v>41157.24</v>
      </c>
      <c r="F94" s="3">
        <v>-1866.09</v>
      </c>
      <c r="G94" s="2" t="s">
        <v>11</v>
      </c>
      <c r="H94" s="3">
        <v>322488.26</v>
      </c>
    </row>
    <row r="95" spans="1:8" x14ac:dyDescent="0.35">
      <c r="A95" s="2" t="s">
        <v>61</v>
      </c>
      <c r="B95" s="2" t="s">
        <v>60</v>
      </c>
      <c r="C95" s="2" t="s">
        <v>10</v>
      </c>
      <c r="D95" s="3">
        <v>32437.84</v>
      </c>
      <c r="E95" s="3">
        <v>21180.9</v>
      </c>
      <c r="F95" s="3">
        <v>-11256.94</v>
      </c>
      <c r="G95" s="2" t="s">
        <v>11</v>
      </c>
      <c r="H95" s="3">
        <v>165431.60999999999</v>
      </c>
    </row>
    <row r="96" spans="1:8" x14ac:dyDescent="0.35">
      <c r="A96" s="2" t="s">
        <v>187</v>
      </c>
      <c r="B96" s="2" t="s">
        <v>186</v>
      </c>
      <c r="C96" s="2" t="s">
        <v>10</v>
      </c>
      <c r="D96" s="3">
        <v>0</v>
      </c>
      <c r="E96" s="3">
        <v>1250.01</v>
      </c>
      <c r="F96" s="3">
        <v>1250.01</v>
      </c>
      <c r="G96" s="2" t="s">
        <v>11</v>
      </c>
      <c r="H96" s="3">
        <v>35692.71</v>
      </c>
    </row>
    <row r="97" spans="1:8" x14ac:dyDescent="0.35">
      <c r="A97" s="2" t="s">
        <v>59</v>
      </c>
      <c r="B97" s="2" t="s">
        <v>58</v>
      </c>
      <c r="C97" s="2" t="s">
        <v>10</v>
      </c>
      <c r="D97" s="3">
        <v>840.26</v>
      </c>
      <c r="E97" s="3">
        <v>8599.98</v>
      </c>
      <c r="F97" s="3">
        <v>7759.72</v>
      </c>
      <c r="G97" s="2" t="s">
        <v>11</v>
      </c>
      <c r="H97" s="3">
        <v>117944.65</v>
      </c>
    </row>
    <row r="98" spans="1:8" x14ac:dyDescent="0.35">
      <c r="A98" s="2" t="s">
        <v>57</v>
      </c>
      <c r="B98" s="2" t="s">
        <v>56</v>
      </c>
      <c r="C98" s="2" t="s">
        <v>10</v>
      </c>
      <c r="D98" s="3">
        <v>3685.08</v>
      </c>
      <c r="E98" s="3">
        <v>1106.25</v>
      </c>
      <c r="F98" s="3">
        <v>-2578.83</v>
      </c>
      <c r="G98" s="2" t="s">
        <v>11</v>
      </c>
      <c r="H98" s="3">
        <v>24298.46</v>
      </c>
    </row>
    <row r="99" spans="1:8" x14ac:dyDescent="0.35">
      <c r="A99" s="2" t="s">
        <v>55</v>
      </c>
      <c r="B99" s="2" t="s">
        <v>54</v>
      </c>
      <c r="C99" s="2" t="s">
        <v>10</v>
      </c>
      <c r="D99" s="3">
        <v>4426.51</v>
      </c>
      <c r="E99" s="3">
        <v>3417.36</v>
      </c>
      <c r="F99" s="3">
        <v>-1009.15</v>
      </c>
      <c r="G99" s="2" t="s">
        <v>11</v>
      </c>
      <c r="H99" s="3">
        <v>106297.58</v>
      </c>
    </row>
    <row r="100" spans="1:8" x14ac:dyDescent="0.35">
      <c r="A100" s="2" t="s">
        <v>153</v>
      </c>
      <c r="B100" s="2" t="s">
        <v>152</v>
      </c>
      <c r="C100" s="2" t="s">
        <v>10</v>
      </c>
      <c r="D100" s="3">
        <v>331.6</v>
      </c>
      <c r="E100" s="3">
        <v>2437.5</v>
      </c>
      <c r="F100" s="3">
        <v>2105.9</v>
      </c>
      <c r="G100" s="2" t="s">
        <v>11</v>
      </c>
      <c r="H100" s="3">
        <v>27697.51</v>
      </c>
    </row>
    <row r="101" spans="1:8" x14ac:dyDescent="0.35">
      <c r="A101" s="2" t="s">
        <v>53</v>
      </c>
      <c r="B101" s="2" t="s">
        <v>52</v>
      </c>
      <c r="C101" s="2" t="s">
        <v>10</v>
      </c>
      <c r="D101" s="3">
        <v>17796.73</v>
      </c>
      <c r="E101" s="3">
        <v>18988.14</v>
      </c>
      <c r="F101" s="3">
        <v>1191.4100000000001</v>
      </c>
      <c r="G101" s="2" t="s">
        <v>11</v>
      </c>
      <c r="H101" s="3">
        <v>367243.68</v>
      </c>
    </row>
    <row r="102" spans="1:8" x14ac:dyDescent="0.35">
      <c r="A102" s="2" t="s">
        <v>51</v>
      </c>
      <c r="B102" s="2" t="s">
        <v>50</v>
      </c>
      <c r="C102" s="2" t="s">
        <v>10</v>
      </c>
      <c r="D102" s="3">
        <v>810.74</v>
      </c>
      <c r="E102" s="3">
        <v>1675.02</v>
      </c>
      <c r="F102" s="3">
        <v>864.28</v>
      </c>
      <c r="G102" s="2" t="s">
        <v>11</v>
      </c>
      <c r="H102" s="3">
        <v>37500.65</v>
      </c>
    </row>
    <row r="103" spans="1:8" x14ac:dyDescent="0.35">
      <c r="A103" s="2" t="s">
        <v>49</v>
      </c>
      <c r="B103" s="2" t="s">
        <v>48</v>
      </c>
      <c r="C103" s="2" t="s">
        <v>10</v>
      </c>
      <c r="D103" s="3">
        <v>4479.6000000000004</v>
      </c>
      <c r="E103" s="3">
        <v>6624.99</v>
      </c>
      <c r="F103" s="3">
        <v>2145.39</v>
      </c>
      <c r="G103" s="2" t="s">
        <v>11</v>
      </c>
      <c r="H103" s="3">
        <v>144565.89000000001</v>
      </c>
    </row>
    <row r="104" spans="1:8" x14ac:dyDescent="0.35">
      <c r="A104" s="2" t="s">
        <v>47</v>
      </c>
      <c r="B104" s="2" t="s">
        <v>46</v>
      </c>
      <c r="C104" s="2" t="s">
        <v>10</v>
      </c>
      <c r="D104" s="3">
        <v>22994.43</v>
      </c>
      <c r="E104" s="3">
        <v>20753.52</v>
      </c>
      <c r="F104" s="3">
        <v>-2240.91</v>
      </c>
      <c r="G104" s="2" t="s">
        <v>11</v>
      </c>
      <c r="H104" s="3">
        <v>249418.87</v>
      </c>
    </row>
    <row r="105" spans="1:8" x14ac:dyDescent="0.35">
      <c r="A105" s="2" t="s">
        <v>45</v>
      </c>
      <c r="B105" s="2" t="s">
        <v>44</v>
      </c>
      <c r="C105" s="2" t="s">
        <v>10</v>
      </c>
      <c r="D105" s="3">
        <v>984.59</v>
      </c>
      <c r="E105" s="3">
        <v>8625.0300000000007</v>
      </c>
      <c r="F105" s="3">
        <v>7640.44</v>
      </c>
      <c r="G105" s="2" t="s">
        <v>11</v>
      </c>
      <c r="H105" s="3">
        <v>162649.97</v>
      </c>
    </row>
    <row r="106" spans="1:8" x14ac:dyDescent="0.35">
      <c r="A106" s="2" t="s">
        <v>43</v>
      </c>
      <c r="B106" s="2" t="s">
        <v>42</v>
      </c>
      <c r="C106" s="2" t="s">
        <v>10</v>
      </c>
      <c r="D106" s="3">
        <v>0</v>
      </c>
      <c r="E106" s="3">
        <v>0</v>
      </c>
      <c r="F106" s="3">
        <v>0</v>
      </c>
      <c r="G106" s="2" t="s">
        <v>11</v>
      </c>
      <c r="H106" s="3">
        <v>0</v>
      </c>
    </row>
    <row r="107" spans="1:8" x14ac:dyDescent="0.35">
      <c r="A107" s="2" t="s">
        <v>41</v>
      </c>
      <c r="B107" s="2" t="s">
        <v>40</v>
      </c>
      <c r="C107" s="2" t="s">
        <v>10</v>
      </c>
      <c r="D107" s="3">
        <v>0</v>
      </c>
      <c r="E107" s="3">
        <v>0</v>
      </c>
      <c r="F107" s="3">
        <v>0</v>
      </c>
      <c r="G107" s="2" t="s">
        <v>11</v>
      </c>
      <c r="H107" s="3">
        <v>-87547.4</v>
      </c>
    </row>
    <row r="108" spans="1:8" x14ac:dyDescent="0.35">
      <c r="A108" s="2" t="s">
        <v>151</v>
      </c>
      <c r="B108" s="2" t="s">
        <v>150</v>
      </c>
      <c r="C108" s="2" t="s">
        <v>10</v>
      </c>
      <c r="D108" s="3">
        <v>262.23</v>
      </c>
      <c r="E108" s="3">
        <v>706.92</v>
      </c>
      <c r="F108" s="3">
        <v>444.69</v>
      </c>
      <c r="G108" s="2" t="s">
        <v>11</v>
      </c>
      <c r="H108" s="3">
        <v>21221.4</v>
      </c>
    </row>
    <row r="109" spans="1:8" x14ac:dyDescent="0.35">
      <c r="A109" s="2" t="s">
        <v>185</v>
      </c>
      <c r="B109" s="2" t="s">
        <v>184</v>
      </c>
      <c r="C109" s="2" t="s">
        <v>10</v>
      </c>
      <c r="D109" s="3">
        <v>22500</v>
      </c>
      <c r="E109" s="3">
        <v>22500</v>
      </c>
      <c r="F109" s="3">
        <v>0</v>
      </c>
      <c r="G109" s="2" t="s">
        <v>11</v>
      </c>
      <c r="H109" s="3">
        <v>562500</v>
      </c>
    </row>
    <row r="110" spans="1:8" x14ac:dyDescent="0.35">
      <c r="A110" s="2" t="s">
        <v>183</v>
      </c>
      <c r="B110" s="2" t="s">
        <v>182</v>
      </c>
      <c r="C110" s="2" t="s">
        <v>10</v>
      </c>
      <c r="D110" s="3">
        <v>0</v>
      </c>
      <c r="E110" s="3">
        <v>0</v>
      </c>
      <c r="F110" s="3">
        <v>0</v>
      </c>
      <c r="G110" s="2" t="s">
        <v>11</v>
      </c>
      <c r="H110" s="3">
        <v>0</v>
      </c>
    </row>
    <row r="111" spans="1:8" x14ac:dyDescent="0.35">
      <c r="A111" s="2" t="s">
        <v>39</v>
      </c>
      <c r="B111" s="2" t="s">
        <v>38</v>
      </c>
      <c r="C111" s="2" t="s">
        <v>10</v>
      </c>
      <c r="D111" s="3">
        <v>166855.43</v>
      </c>
      <c r="E111" s="3">
        <v>174312.48</v>
      </c>
      <c r="F111" s="3">
        <v>7457.05</v>
      </c>
      <c r="G111" s="2" t="s">
        <v>11</v>
      </c>
      <c r="H111" s="3">
        <v>3601698.24</v>
      </c>
    </row>
    <row r="112" spans="1:8" x14ac:dyDescent="0.35">
      <c r="A112" s="2" t="s">
        <v>37</v>
      </c>
      <c r="B112" s="2" t="s">
        <v>36</v>
      </c>
      <c r="C112" s="2" t="s">
        <v>10</v>
      </c>
      <c r="D112" s="3">
        <v>57620.52</v>
      </c>
      <c r="E112" s="3">
        <v>55278.720000000001</v>
      </c>
      <c r="F112" s="3">
        <v>-2341.8000000000002</v>
      </c>
      <c r="G112" s="2" t="s">
        <v>11</v>
      </c>
      <c r="H112" s="3">
        <v>1781813.8</v>
      </c>
    </row>
    <row r="113" spans="1:8" x14ac:dyDescent="0.35">
      <c r="A113" s="2" t="s">
        <v>181</v>
      </c>
      <c r="B113" s="2" t="s">
        <v>180</v>
      </c>
      <c r="C113" s="2" t="s">
        <v>10</v>
      </c>
      <c r="D113" s="3">
        <v>97154.04</v>
      </c>
      <c r="E113" s="3">
        <v>100569.21</v>
      </c>
      <c r="F113" s="3">
        <v>3415.17</v>
      </c>
      <c r="G113" s="2" t="s">
        <v>11</v>
      </c>
      <c r="H113" s="3">
        <v>2143216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CAE98-7DC4-4149-91C1-826BDC19E4AF}">
  <dimension ref="A1:J113"/>
  <sheetViews>
    <sheetView workbookViewId="0">
      <pane ySplit="1" topLeftCell="A29" activePane="bottomLeft" state="frozen"/>
      <selection pane="bottomLeft" activeCell="D48" sqref="D48:D57"/>
    </sheetView>
  </sheetViews>
  <sheetFormatPr defaultColWidth="9.08984375" defaultRowHeight="14.5" x14ac:dyDescent="0.35"/>
  <cols>
    <col min="1" max="1" width="6.36328125" style="5" bestFit="1" customWidth="1"/>
    <col min="2" max="2" width="8.54296875" style="5" bestFit="1" customWidth="1"/>
    <col min="3" max="3" width="17.54296875" style="5" bestFit="1" customWidth="1"/>
    <col min="4" max="4" width="13.54296875" style="5" bestFit="1" customWidth="1"/>
    <col min="5" max="5" width="19.453125" style="5" bestFit="1" customWidth="1"/>
    <col min="6" max="6" width="18.36328125" style="5" bestFit="1" customWidth="1"/>
    <col min="7" max="7" width="15.08984375" style="5" bestFit="1" customWidth="1"/>
    <col min="8" max="8" width="16.90625" style="5" bestFit="1" customWidth="1"/>
    <col min="9" max="9" width="9.08984375" style="5"/>
    <col min="10" max="10" width="10.90625" style="5" bestFit="1" customWidth="1"/>
    <col min="11" max="16384" width="9.08984375" style="5"/>
  </cols>
  <sheetData>
    <row r="1" spans="1: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5">
      <c r="A2" s="2" t="s">
        <v>157</v>
      </c>
      <c r="B2" s="2" t="s">
        <v>156</v>
      </c>
      <c r="C2" s="2" t="s">
        <v>10</v>
      </c>
      <c r="D2" s="3">
        <v>-448046.41</v>
      </c>
      <c r="E2" s="3">
        <v>-444279.27</v>
      </c>
      <c r="F2" s="3">
        <v>3767.14</v>
      </c>
      <c r="G2" s="2" t="s">
        <v>11</v>
      </c>
      <c r="H2" s="3">
        <v>-10855899.050000001</v>
      </c>
    </row>
    <row r="3" spans="1:8" x14ac:dyDescent="0.35">
      <c r="A3" s="2" t="s">
        <v>252</v>
      </c>
      <c r="B3" s="2" t="s">
        <v>251</v>
      </c>
      <c r="C3" s="2" t="s">
        <v>10</v>
      </c>
      <c r="D3" s="3">
        <v>-23760</v>
      </c>
      <c r="E3" s="3">
        <v>-23760</v>
      </c>
      <c r="F3" s="3">
        <v>0</v>
      </c>
      <c r="G3" s="2" t="s">
        <v>11</v>
      </c>
      <c r="H3" s="3">
        <v>-583318.47</v>
      </c>
    </row>
    <row r="4" spans="1:8" x14ac:dyDescent="0.35">
      <c r="A4" s="2" t="s">
        <v>250</v>
      </c>
      <c r="B4" s="2" t="s">
        <v>249</v>
      </c>
      <c r="C4" s="2" t="s">
        <v>10</v>
      </c>
      <c r="D4" s="3">
        <v>0</v>
      </c>
      <c r="E4" s="3">
        <v>0</v>
      </c>
      <c r="F4" s="3">
        <v>0</v>
      </c>
      <c r="G4" s="2" t="s">
        <v>11</v>
      </c>
      <c r="H4" s="3">
        <v>0</v>
      </c>
    </row>
    <row r="5" spans="1:8" x14ac:dyDescent="0.35">
      <c r="A5" s="2" t="s">
        <v>248</v>
      </c>
      <c r="B5" s="2" t="s">
        <v>247</v>
      </c>
      <c r="C5" s="2" t="s">
        <v>10</v>
      </c>
      <c r="D5" s="3">
        <v>-1803.75</v>
      </c>
      <c r="E5" s="3">
        <v>0</v>
      </c>
      <c r="F5" s="3">
        <v>1803.75</v>
      </c>
      <c r="G5" s="2" t="s">
        <v>11</v>
      </c>
      <c r="H5" s="3">
        <v>-2966.25</v>
      </c>
    </row>
    <row r="6" spans="1:8" x14ac:dyDescent="0.35">
      <c r="A6" s="2" t="s">
        <v>246</v>
      </c>
      <c r="B6" s="2" t="s">
        <v>245</v>
      </c>
      <c r="C6" s="2" t="s">
        <v>10</v>
      </c>
      <c r="D6" s="3">
        <v>0</v>
      </c>
      <c r="E6" s="3">
        <v>0</v>
      </c>
      <c r="F6" s="3">
        <v>0</v>
      </c>
      <c r="G6" s="2" t="s">
        <v>11</v>
      </c>
      <c r="H6" s="3">
        <v>0</v>
      </c>
    </row>
    <row r="7" spans="1:8" x14ac:dyDescent="0.35">
      <c r="A7" s="2" t="s">
        <v>244</v>
      </c>
      <c r="B7" s="2" t="s">
        <v>243</v>
      </c>
      <c r="C7" s="2" t="s">
        <v>10</v>
      </c>
      <c r="D7" s="3">
        <v>0</v>
      </c>
      <c r="E7" s="3">
        <v>0</v>
      </c>
      <c r="F7" s="3">
        <v>0</v>
      </c>
      <c r="G7" s="2" t="s">
        <v>11</v>
      </c>
      <c r="H7" s="3">
        <v>0</v>
      </c>
    </row>
    <row r="8" spans="1:8" x14ac:dyDescent="0.35">
      <c r="A8" s="2" t="s">
        <v>242</v>
      </c>
      <c r="B8" s="2" t="s">
        <v>86</v>
      </c>
      <c r="C8" s="2" t="s">
        <v>10</v>
      </c>
      <c r="D8" s="3">
        <v>-7977.44</v>
      </c>
      <c r="E8" s="3">
        <v>0</v>
      </c>
      <c r="F8" s="3">
        <v>7977.44</v>
      </c>
      <c r="G8" s="2" t="s">
        <v>11</v>
      </c>
      <c r="H8" s="3">
        <v>-15960.89</v>
      </c>
    </row>
    <row r="9" spans="1:8" x14ac:dyDescent="0.35">
      <c r="A9" s="2" t="s">
        <v>147</v>
      </c>
      <c r="B9" s="2" t="s">
        <v>146</v>
      </c>
      <c r="C9" s="2" t="s">
        <v>10</v>
      </c>
      <c r="D9" s="3">
        <v>-10539.38</v>
      </c>
      <c r="E9" s="3">
        <v>-10312.5</v>
      </c>
      <c r="F9" s="3">
        <v>226.88</v>
      </c>
      <c r="G9" s="2" t="s">
        <v>11</v>
      </c>
      <c r="H9" s="3">
        <v>-227804.59</v>
      </c>
    </row>
    <row r="10" spans="1:8" x14ac:dyDescent="0.35">
      <c r="A10" s="2" t="s">
        <v>145</v>
      </c>
      <c r="B10" s="2" t="s">
        <v>144</v>
      </c>
      <c r="C10" s="2" t="s">
        <v>10</v>
      </c>
      <c r="D10" s="3">
        <v>-8769.33</v>
      </c>
      <c r="E10" s="3">
        <v>-1860</v>
      </c>
      <c r="F10" s="3">
        <v>6909.33</v>
      </c>
      <c r="G10" s="2" t="s">
        <v>11</v>
      </c>
      <c r="H10" s="3">
        <v>-62446.66</v>
      </c>
    </row>
    <row r="11" spans="1:8" x14ac:dyDescent="0.35">
      <c r="A11" s="2" t="s">
        <v>143</v>
      </c>
      <c r="B11" s="2" t="s">
        <v>142</v>
      </c>
      <c r="C11" s="2" t="s">
        <v>10</v>
      </c>
      <c r="D11" s="3">
        <v>-2646.93</v>
      </c>
      <c r="E11" s="3">
        <v>-7731</v>
      </c>
      <c r="F11" s="3">
        <v>-5084.07</v>
      </c>
      <c r="G11" s="2" t="s">
        <v>11</v>
      </c>
      <c r="H11" s="3">
        <v>-3314.25</v>
      </c>
    </row>
    <row r="12" spans="1:8" x14ac:dyDescent="0.35">
      <c r="A12" s="2" t="s">
        <v>141</v>
      </c>
      <c r="B12" s="2" t="s">
        <v>140</v>
      </c>
      <c r="C12" s="2" t="s">
        <v>10</v>
      </c>
      <c r="D12" s="3">
        <v>-410434.41</v>
      </c>
      <c r="E12" s="3">
        <v>-431301</v>
      </c>
      <c r="F12" s="3">
        <v>-20866.59</v>
      </c>
      <c r="G12" s="2" t="s">
        <v>11</v>
      </c>
      <c r="H12" s="3">
        <v>-10911000.470000001</v>
      </c>
    </row>
    <row r="13" spans="1:8" x14ac:dyDescent="0.35">
      <c r="A13" s="2" t="s">
        <v>139</v>
      </c>
      <c r="B13" s="2" t="s">
        <v>138</v>
      </c>
      <c r="C13" s="2" t="s">
        <v>10</v>
      </c>
      <c r="D13" s="3">
        <v>-106159.61</v>
      </c>
      <c r="E13" s="3">
        <v>-118303.41</v>
      </c>
      <c r="F13" s="3">
        <v>-12143.8</v>
      </c>
      <c r="G13" s="2" t="s">
        <v>11</v>
      </c>
      <c r="H13" s="3">
        <v>-2765334.35</v>
      </c>
    </row>
    <row r="14" spans="1:8" x14ac:dyDescent="0.35">
      <c r="A14" s="2" t="s">
        <v>241</v>
      </c>
      <c r="B14" s="2" t="s">
        <v>240</v>
      </c>
      <c r="C14" s="2" t="s">
        <v>10</v>
      </c>
      <c r="D14" s="3">
        <v>0</v>
      </c>
      <c r="E14" s="3">
        <v>0</v>
      </c>
      <c r="F14" s="3">
        <v>0</v>
      </c>
      <c r="G14" s="2" t="s">
        <v>11</v>
      </c>
      <c r="H14" s="3">
        <v>3209.1</v>
      </c>
    </row>
    <row r="15" spans="1:8" x14ac:dyDescent="0.35">
      <c r="A15" s="2" t="s">
        <v>239</v>
      </c>
      <c r="B15" s="2" t="s">
        <v>238</v>
      </c>
      <c r="C15" s="2" t="s">
        <v>10</v>
      </c>
      <c r="D15" s="3">
        <v>0</v>
      </c>
      <c r="E15" s="3">
        <v>0</v>
      </c>
      <c r="F15" s="3">
        <v>0</v>
      </c>
      <c r="G15" s="2" t="s">
        <v>11</v>
      </c>
      <c r="H15" s="3">
        <v>0</v>
      </c>
    </row>
    <row r="16" spans="1:8" x14ac:dyDescent="0.35">
      <c r="A16" s="2" t="s">
        <v>237</v>
      </c>
      <c r="B16" s="2" t="s">
        <v>236</v>
      </c>
      <c r="C16" s="2" t="s">
        <v>10</v>
      </c>
      <c r="D16" s="3">
        <v>0</v>
      </c>
      <c r="E16" s="3">
        <v>0</v>
      </c>
      <c r="F16" s="3">
        <v>0</v>
      </c>
      <c r="G16" s="2" t="s">
        <v>11</v>
      </c>
      <c r="H16" s="3">
        <v>0</v>
      </c>
    </row>
    <row r="17" spans="1:8" x14ac:dyDescent="0.35">
      <c r="A17" s="2" t="s">
        <v>235</v>
      </c>
      <c r="B17" s="2" t="s">
        <v>234</v>
      </c>
      <c r="C17" s="2" t="s">
        <v>10</v>
      </c>
      <c r="D17" s="3">
        <v>0</v>
      </c>
      <c r="E17" s="3">
        <v>0</v>
      </c>
      <c r="F17" s="3">
        <v>0</v>
      </c>
      <c r="G17" s="2" t="s">
        <v>11</v>
      </c>
      <c r="H17" s="3">
        <v>-1312.15</v>
      </c>
    </row>
    <row r="18" spans="1:8" x14ac:dyDescent="0.35">
      <c r="A18" s="2" t="s">
        <v>137</v>
      </c>
      <c r="B18" s="2" t="s">
        <v>136</v>
      </c>
      <c r="C18" s="2" t="s">
        <v>10</v>
      </c>
      <c r="D18" s="3">
        <v>410227.71</v>
      </c>
      <c r="E18" s="3">
        <v>431301</v>
      </c>
      <c r="F18" s="3">
        <v>21073.29</v>
      </c>
      <c r="G18" s="2" t="s">
        <v>11</v>
      </c>
      <c r="H18" s="3">
        <v>10910793.77</v>
      </c>
    </row>
    <row r="19" spans="1:8" x14ac:dyDescent="0.35">
      <c r="A19" s="2" t="s">
        <v>8</v>
      </c>
      <c r="B19" s="2" t="s">
        <v>9</v>
      </c>
      <c r="C19" s="2" t="s">
        <v>10</v>
      </c>
      <c r="D19" s="3">
        <v>-100745.5</v>
      </c>
      <c r="E19" s="3">
        <v>-94818.57</v>
      </c>
      <c r="F19" s="3">
        <v>5926.93</v>
      </c>
      <c r="G19" s="2" t="s">
        <v>11</v>
      </c>
      <c r="H19" s="3">
        <v>-1994940.54</v>
      </c>
    </row>
    <row r="20" spans="1:8" x14ac:dyDescent="0.35">
      <c r="A20" s="2" t="s">
        <v>233</v>
      </c>
      <c r="B20" s="2" t="s">
        <v>232</v>
      </c>
      <c r="C20" s="2" t="s">
        <v>10</v>
      </c>
      <c r="D20" s="3">
        <v>0</v>
      </c>
      <c r="E20" s="3">
        <v>0</v>
      </c>
      <c r="F20" s="3">
        <v>0</v>
      </c>
      <c r="G20" s="2" t="s">
        <v>11</v>
      </c>
      <c r="H20" s="3">
        <v>-351792</v>
      </c>
    </row>
    <row r="21" spans="1:8" x14ac:dyDescent="0.35">
      <c r="A21" s="2" t="s">
        <v>12</v>
      </c>
      <c r="B21" s="2" t="s">
        <v>13</v>
      </c>
      <c r="C21" s="2" t="s">
        <v>10</v>
      </c>
      <c r="D21" s="3">
        <v>-905461.05</v>
      </c>
      <c r="E21" s="3">
        <v>-784491.6</v>
      </c>
      <c r="F21" s="3">
        <v>120969.45</v>
      </c>
      <c r="G21" s="2" t="s">
        <v>11</v>
      </c>
      <c r="H21" s="3">
        <v>-19397603.539999999</v>
      </c>
    </row>
    <row r="22" spans="1:8" x14ac:dyDescent="0.35">
      <c r="A22" s="2" t="s">
        <v>135</v>
      </c>
      <c r="B22" s="2" t="s">
        <v>134</v>
      </c>
      <c r="C22" s="2" t="s">
        <v>10</v>
      </c>
      <c r="D22" s="3">
        <v>-73122</v>
      </c>
      <c r="E22" s="3">
        <v>-75127.259999999995</v>
      </c>
      <c r="F22" s="3">
        <v>-2005.26</v>
      </c>
      <c r="G22" s="2" t="s">
        <v>11</v>
      </c>
      <c r="H22" s="3">
        <v>-1738164</v>
      </c>
    </row>
    <row r="23" spans="1:8" x14ac:dyDescent="0.35">
      <c r="A23" s="2" t="s">
        <v>231</v>
      </c>
      <c r="B23" s="2" t="s">
        <v>194</v>
      </c>
      <c r="C23" s="2" t="s">
        <v>10</v>
      </c>
      <c r="D23" s="3">
        <v>0</v>
      </c>
      <c r="E23" s="3">
        <v>0</v>
      </c>
      <c r="F23" s="3">
        <v>0</v>
      </c>
      <c r="G23" s="2" t="s">
        <v>11</v>
      </c>
      <c r="H23" s="3">
        <v>-11983</v>
      </c>
    </row>
    <row r="24" spans="1:8" x14ac:dyDescent="0.35">
      <c r="A24" s="2" t="s">
        <v>133</v>
      </c>
      <c r="B24" s="2" t="s">
        <v>132</v>
      </c>
      <c r="C24" s="2" t="s">
        <v>10</v>
      </c>
      <c r="D24" s="3">
        <v>-1023.87</v>
      </c>
      <c r="E24" s="3">
        <v>-1023.87</v>
      </c>
      <c r="F24" s="3">
        <v>0</v>
      </c>
      <c r="G24" s="2" t="s">
        <v>11</v>
      </c>
      <c r="H24" s="3">
        <v>-26643.06</v>
      </c>
    </row>
    <row r="25" spans="1:8" x14ac:dyDescent="0.35">
      <c r="A25" s="2" t="s">
        <v>131</v>
      </c>
      <c r="B25" s="2" t="s">
        <v>130</v>
      </c>
      <c r="C25" s="2" t="s">
        <v>10</v>
      </c>
      <c r="D25" s="3">
        <v>-6342.6</v>
      </c>
      <c r="E25" s="3">
        <v>-6342.6</v>
      </c>
      <c r="F25" s="3">
        <v>0</v>
      </c>
      <c r="G25" s="2" t="s">
        <v>11</v>
      </c>
      <c r="H25" s="3">
        <v>-165046.62</v>
      </c>
    </row>
    <row r="26" spans="1:8" x14ac:dyDescent="0.35">
      <c r="A26" s="2" t="s">
        <v>129</v>
      </c>
      <c r="B26" s="2" t="s">
        <v>128</v>
      </c>
      <c r="C26" s="2" t="s">
        <v>10</v>
      </c>
      <c r="D26" s="3">
        <v>-17545.53</v>
      </c>
      <c r="E26" s="3">
        <v>-17545.53</v>
      </c>
      <c r="F26" s="3">
        <v>0</v>
      </c>
      <c r="G26" s="2" t="s">
        <v>11</v>
      </c>
      <c r="H26" s="3">
        <v>-456568.32000000001</v>
      </c>
    </row>
    <row r="27" spans="1:8" x14ac:dyDescent="0.35">
      <c r="A27" s="2" t="s">
        <v>127</v>
      </c>
      <c r="B27" s="2" t="s">
        <v>126</v>
      </c>
      <c r="C27" s="2" t="s">
        <v>10</v>
      </c>
      <c r="D27" s="3">
        <v>-3044.07</v>
      </c>
      <c r="E27" s="3">
        <v>-2641.14</v>
      </c>
      <c r="F27" s="3">
        <v>402.93</v>
      </c>
      <c r="G27" s="2" t="s">
        <v>11</v>
      </c>
      <c r="H27" s="3">
        <v>-13738.26</v>
      </c>
    </row>
    <row r="28" spans="1:8" x14ac:dyDescent="0.35">
      <c r="A28" s="2" t="s">
        <v>125</v>
      </c>
      <c r="B28" s="2" t="s">
        <v>124</v>
      </c>
      <c r="C28" s="2" t="s">
        <v>10</v>
      </c>
      <c r="D28" s="3">
        <v>-13010.43</v>
      </c>
      <c r="E28" s="3">
        <v>-1943.88</v>
      </c>
      <c r="F28" s="3">
        <v>11066.55</v>
      </c>
      <c r="G28" s="2" t="s">
        <v>11</v>
      </c>
      <c r="H28" s="3">
        <v>-41213.699999999997</v>
      </c>
    </row>
    <row r="29" spans="1:8" x14ac:dyDescent="0.35">
      <c r="A29" s="2" t="s">
        <v>123</v>
      </c>
      <c r="B29" s="2" t="s">
        <v>122</v>
      </c>
      <c r="C29" s="2" t="s">
        <v>10</v>
      </c>
      <c r="D29" s="3">
        <v>-2656.22</v>
      </c>
      <c r="E29" s="3">
        <v>0</v>
      </c>
      <c r="F29" s="3">
        <v>2656.22</v>
      </c>
      <c r="G29" s="2" t="s">
        <v>11</v>
      </c>
      <c r="H29" s="3">
        <v>-9984.48</v>
      </c>
    </row>
    <row r="30" spans="1:8" x14ac:dyDescent="0.35">
      <c r="A30" s="2" t="s">
        <v>121</v>
      </c>
      <c r="B30" s="2" t="s">
        <v>120</v>
      </c>
      <c r="C30" s="2" t="s">
        <v>10</v>
      </c>
      <c r="D30" s="3">
        <v>-8805.2800000000007</v>
      </c>
      <c r="E30" s="3">
        <v>0</v>
      </c>
      <c r="F30" s="3">
        <v>8805.2800000000007</v>
      </c>
      <c r="G30" s="2" t="s">
        <v>11</v>
      </c>
      <c r="H30" s="3">
        <v>-30558.560000000001</v>
      </c>
    </row>
    <row r="31" spans="1:8" x14ac:dyDescent="0.35">
      <c r="A31" s="2" t="s">
        <v>119</v>
      </c>
      <c r="B31" s="2" t="s">
        <v>118</v>
      </c>
      <c r="C31" s="2" t="s">
        <v>10</v>
      </c>
      <c r="D31" s="3">
        <v>-98277.15</v>
      </c>
      <c r="E31" s="3">
        <v>-70542.36</v>
      </c>
      <c r="F31" s="3">
        <v>27734.79</v>
      </c>
      <c r="G31" s="2" t="s">
        <v>11</v>
      </c>
      <c r="H31" s="3">
        <v>-1804469.44</v>
      </c>
    </row>
    <row r="32" spans="1:8" x14ac:dyDescent="0.35">
      <c r="A32" s="2" t="s">
        <v>117</v>
      </c>
      <c r="B32" s="2" t="s">
        <v>116</v>
      </c>
      <c r="C32" s="2" t="s">
        <v>10</v>
      </c>
      <c r="D32" s="3">
        <v>-3882</v>
      </c>
      <c r="E32" s="3">
        <v>-3750</v>
      </c>
      <c r="F32" s="3">
        <v>132</v>
      </c>
      <c r="G32" s="2" t="s">
        <v>11</v>
      </c>
      <c r="H32" s="3">
        <v>-96460.09</v>
      </c>
    </row>
    <row r="33" spans="1:10" x14ac:dyDescent="0.35">
      <c r="A33" s="2" t="s">
        <v>115</v>
      </c>
      <c r="B33" s="2" t="s">
        <v>114</v>
      </c>
      <c r="C33" s="2" t="s">
        <v>10</v>
      </c>
      <c r="D33" s="3">
        <v>-4983</v>
      </c>
      <c r="E33" s="3">
        <v>-4982.13</v>
      </c>
      <c r="F33" s="3">
        <v>0.87</v>
      </c>
      <c r="G33" s="2" t="s">
        <v>11</v>
      </c>
      <c r="H33" s="3">
        <v>-127519</v>
      </c>
    </row>
    <row r="34" spans="1:10" x14ac:dyDescent="0.35">
      <c r="A34" s="2" t="s">
        <v>14</v>
      </c>
      <c r="B34" s="2" t="s">
        <v>15</v>
      </c>
      <c r="C34" s="2" t="s">
        <v>10</v>
      </c>
      <c r="D34" s="3">
        <v>-526615.13</v>
      </c>
      <c r="E34" s="3">
        <v>-438026.76</v>
      </c>
      <c r="F34" s="3">
        <v>88588.37</v>
      </c>
      <c r="G34" s="2" t="s">
        <v>11</v>
      </c>
      <c r="H34" s="3">
        <v>-11120425.09</v>
      </c>
    </row>
    <row r="35" spans="1:10" x14ac:dyDescent="0.35">
      <c r="A35" s="2" t="s">
        <v>230</v>
      </c>
      <c r="B35" s="2" t="s">
        <v>229</v>
      </c>
      <c r="C35" s="2" t="s">
        <v>10</v>
      </c>
      <c r="D35" s="3">
        <v>-34555.15</v>
      </c>
      <c r="E35" s="3">
        <v>-35750.01</v>
      </c>
      <c r="F35" s="3">
        <v>-1194.8599999999999</v>
      </c>
      <c r="G35" s="2" t="s">
        <v>11</v>
      </c>
      <c r="H35" s="3">
        <v>-930764.74</v>
      </c>
    </row>
    <row r="36" spans="1:10" x14ac:dyDescent="0.35">
      <c r="A36" s="2" t="s">
        <v>113</v>
      </c>
      <c r="B36" s="2" t="s">
        <v>112</v>
      </c>
      <c r="C36" s="2" t="s">
        <v>10</v>
      </c>
      <c r="D36" s="3">
        <v>-2760</v>
      </c>
      <c r="E36" s="3">
        <v>-2760</v>
      </c>
      <c r="F36" s="3">
        <v>0</v>
      </c>
      <c r="G36" s="2" t="s">
        <v>11</v>
      </c>
      <c r="H36" s="3">
        <v>-54431</v>
      </c>
    </row>
    <row r="37" spans="1:10" x14ac:dyDescent="0.35">
      <c r="A37" s="2" t="s">
        <v>111</v>
      </c>
      <c r="B37" s="2" t="s">
        <v>110</v>
      </c>
      <c r="C37" s="2" t="s">
        <v>10</v>
      </c>
      <c r="D37" s="3">
        <v>-45990</v>
      </c>
      <c r="E37" s="3">
        <v>0</v>
      </c>
      <c r="F37" s="3">
        <v>45990</v>
      </c>
      <c r="G37" s="2" t="s">
        <v>11</v>
      </c>
      <c r="H37" s="3">
        <v>-598374</v>
      </c>
    </row>
    <row r="38" spans="1:10" x14ac:dyDescent="0.35">
      <c r="A38" s="2" t="s">
        <v>228</v>
      </c>
      <c r="B38" s="2" t="s">
        <v>227</v>
      </c>
      <c r="C38" s="2" t="s">
        <v>10</v>
      </c>
      <c r="D38" s="3">
        <v>0</v>
      </c>
      <c r="E38" s="3">
        <v>0</v>
      </c>
      <c r="F38" s="3">
        <v>0</v>
      </c>
      <c r="G38" s="2" t="s">
        <v>11</v>
      </c>
      <c r="H38" s="3">
        <v>-1654.36</v>
      </c>
    </row>
    <row r="39" spans="1:10" x14ac:dyDescent="0.35">
      <c r="A39" s="2" t="s">
        <v>226</v>
      </c>
      <c r="B39" s="2" t="s">
        <v>225</v>
      </c>
      <c r="C39" s="2" t="s">
        <v>10</v>
      </c>
      <c r="D39" s="3">
        <v>0</v>
      </c>
      <c r="E39" s="3">
        <v>0</v>
      </c>
      <c r="F39" s="3">
        <v>0</v>
      </c>
      <c r="G39" s="2" t="s">
        <v>11</v>
      </c>
      <c r="H39" s="3">
        <v>0</v>
      </c>
    </row>
    <row r="40" spans="1:10" x14ac:dyDescent="0.35">
      <c r="A40" s="2" t="s">
        <v>224</v>
      </c>
      <c r="B40" s="2" t="s">
        <v>194</v>
      </c>
      <c r="C40" s="2" t="s">
        <v>10</v>
      </c>
      <c r="D40" s="3">
        <v>0</v>
      </c>
      <c r="E40" s="3">
        <v>0</v>
      </c>
      <c r="F40" s="3">
        <v>0</v>
      </c>
      <c r="G40" s="2" t="s">
        <v>11</v>
      </c>
      <c r="H40" s="3">
        <v>0</v>
      </c>
    </row>
    <row r="41" spans="1:10" x14ac:dyDescent="0.35">
      <c r="A41" s="2" t="s">
        <v>223</v>
      </c>
      <c r="B41" s="2" t="s">
        <v>222</v>
      </c>
      <c r="C41" s="2" t="s">
        <v>10</v>
      </c>
      <c r="D41" s="3">
        <v>0</v>
      </c>
      <c r="E41" s="3">
        <v>-5000.01</v>
      </c>
      <c r="F41" s="3">
        <v>-5000.01</v>
      </c>
      <c r="G41" s="2" t="s">
        <v>11</v>
      </c>
      <c r="H41" s="3">
        <v>-27211</v>
      </c>
    </row>
    <row r="42" spans="1:10" x14ac:dyDescent="0.35">
      <c r="A42" s="2" t="s">
        <v>221</v>
      </c>
      <c r="B42" s="2" t="s">
        <v>220</v>
      </c>
      <c r="C42" s="2" t="s">
        <v>10</v>
      </c>
      <c r="D42" s="3">
        <v>0</v>
      </c>
      <c r="E42" s="3">
        <v>0</v>
      </c>
      <c r="F42" s="3">
        <v>0</v>
      </c>
      <c r="G42" s="2" t="s">
        <v>11</v>
      </c>
      <c r="H42" s="3">
        <v>0</v>
      </c>
    </row>
    <row r="43" spans="1:10" x14ac:dyDescent="0.35">
      <c r="A43" s="2" t="s">
        <v>219</v>
      </c>
      <c r="B43" s="2" t="s">
        <v>218</v>
      </c>
      <c r="C43" s="2" t="s">
        <v>10</v>
      </c>
      <c r="D43" s="3">
        <v>0</v>
      </c>
      <c r="E43" s="3">
        <v>0</v>
      </c>
      <c r="F43" s="3">
        <v>0</v>
      </c>
      <c r="G43" s="2" t="s">
        <v>11</v>
      </c>
      <c r="H43" s="3">
        <v>0</v>
      </c>
    </row>
    <row r="44" spans="1:10" x14ac:dyDescent="0.35">
      <c r="A44" s="2" t="s">
        <v>217</v>
      </c>
      <c r="B44" s="2" t="s">
        <v>216</v>
      </c>
      <c r="C44" s="2" t="s">
        <v>10</v>
      </c>
      <c r="D44" s="3">
        <v>0</v>
      </c>
      <c r="E44" s="3">
        <v>0</v>
      </c>
      <c r="F44" s="3">
        <v>0</v>
      </c>
      <c r="G44" s="2" t="s">
        <v>11</v>
      </c>
      <c r="H44" s="3">
        <v>0</v>
      </c>
    </row>
    <row r="45" spans="1:10" x14ac:dyDescent="0.35">
      <c r="A45" s="2" t="s">
        <v>215</v>
      </c>
      <c r="B45" s="2" t="s">
        <v>214</v>
      </c>
      <c r="C45" s="2" t="s">
        <v>10</v>
      </c>
      <c r="D45" s="3">
        <v>-11154.3</v>
      </c>
      <c r="E45" s="3">
        <v>-8651.2800000000007</v>
      </c>
      <c r="F45" s="3">
        <v>2503.02</v>
      </c>
      <c r="G45" s="2" t="s">
        <v>11</v>
      </c>
      <c r="H45" s="3">
        <v>-271727.77</v>
      </c>
    </row>
    <row r="46" spans="1:10" x14ac:dyDescent="0.35">
      <c r="A46" s="2" t="s">
        <v>213</v>
      </c>
      <c r="B46" s="2" t="s">
        <v>212</v>
      </c>
      <c r="C46" s="2" t="s">
        <v>10</v>
      </c>
      <c r="D46" s="3">
        <v>0</v>
      </c>
      <c r="E46" s="3">
        <v>0</v>
      </c>
      <c r="F46" s="3">
        <v>0</v>
      </c>
      <c r="G46" s="2" t="s">
        <v>11</v>
      </c>
      <c r="H46" s="3">
        <v>0</v>
      </c>
    </row>
    <row r="47" spans="1:10" x14ac:dyDescent="0.35">
      <c r="A47" s="2" t="s">
        <v>109</v>
      </c>
      <c r="B47" s="2" t="s">
        <v>108</v>
      </c>
      <c r="C47" s="2" t="s">
        <v>10</v>
      </c>
      <c r="D47" s="3">
        <v>-76661.88</v>
      </c>
      <c r="E47" s="3">
        <v>-65625.03</v>
      </c>
      <c r="F47" s="3">
        <v>11036.85</v>
      </c>
      <c r="G47" s="2" t="s">
        <v>11</v>
      </c>
      <c r="H47" s="3">
        <v>-1842581.65</v>
      </c>
    </row>
    <row r="48" spans="1:10" x14ac:dyDescent="0.35">
      <c r="A48" s="2" t="s">
        <v>16</v>
      </c>
      <c r="B48" s="2" t="s">
        <v>17</v>
      </c>
      <c r="C48" s="2" t="s">
        <v>10</v>
      </c>
      <c r="D48" s="3">
        <v>133392.59</v>
      </c>
      <c r="E48" s="3">
        <v>241584.09</v>
      </c>
      <c r="F48" s="3">
        <v>108191.5</v>
      </c>
      <c r="G48" s="2" t="s">
        <v>11</v>
      </c>
      <c r="H48" s="3">
        <v>3002040.16</v>
      </c>
      <c r="J48" s="3">
        <f>SUM(F48:F56)</f>
        <v>-189425.4</v>
      </c>
    </row>
    <row r="49" spans="1:8" x14ac:dyDescent="0.35">
      <c r="A49" s="2" t="s">
        <v>18</v>
      </c>
      <c r="B49" s="2" t="s">
        <v>19</v>
      </c>
      <c r="C49" s="2" t="s">
        <v>10</v>
      </c>
      <c r="D49" s="3">
        <v>1158400.97</v>
      </c>
      <c r="E49" s="3">
        <v>627217.19999999995</v>
      </c>
      <c r="F49" s="3">
        <v>-531183.77</v>
      </c>
      <c r="G49" s="2" t="s">
        <v>11</v>
      </c>
      <c r="H49" s="3">
        <v>25467957.59</v>
      </c>
    </row>
    <row r="50" spans="1:8" x14ac:dyDescent="0.35">
      <c r="A50" s="2" t="s">
        <v>211</v>
      </c>
      <c r="B50" s="2" t="s">
        <v>210</v>
      </c>
      <c r="C50" s="2" t="s">
        <v>10</v>
      </c>
      <c r="D50" s="3">
        <v>0</v>
      </c>
      <c r="E50" s="3">
        <v>89743.83</v>
      </c>
      <c r="F50" s="3">
        <v>89743.83</v>
      </c>
      <c r="G50" s="2" t="s">
        <v>11</v>
      </c>
      <c r="H50" s="3">
        <v>0</v>
      </c>
    </row>
    <row r="51" spans="1:8" x14ac:dyDescent="0.35">
      <c r="A51" s="2" t="s">
        <v>209</v>
      </c>
      <c r="B51" s="2" t="s">
        <v>208</v>
      </c>
      <c r="C51" s="2" t="s">
        <v>10</v>
      </c>
      <c r="D51" s="3">
        <v>0</v>
      </c>
      <c r="E51" s="3">
        <v>84655.38</v>
      </c>
      <c r="F51" s="3">
        <v>84655.38</v>
      </c>
      <c r="G51" s="2" t="s">
        <v>11</v>
      </c>
      <c r="H51" s="3">
        <v>389239.17</v>
      </c>
    </row>
    <row r="52" spans="1:8" x14ac:dyDescent="0.35">
      <c r="A52" s="2" t="s">
        <v>107</v>
      </c>
      <c r="B52" s="2" t="s">
        <v>106</v>
      </c>
      <c r="C52" s="2" t="s">
        <v>10</v>
      </c>
      <c r="D52" s="3">
        <v>53771.26</v>
      </c>
      <c r="E52" s="3">
        <v>28801.62</v>
      </c>
      <c r="F52" s="3">
        <v>-24969.64</v>
      </c>
      <c r="G52" s="2" t="s">
        <v>11</v>
      </c>
      <c r="H52" s="3">
        <v>941374.07</v>
      </c>
    </row>
    <row r="53" spans="1:8" x14ac:dyDescent="0.35">
      <c r="A53" s="2" t="s">
        <v>20</v>
      </c>
      <c r="B53" s="2" t="s">
        <v>21</v>
      </c>
      <c r="C53" s="2" t="s">
        <v>10</v>
      </c>
      <c r="D53" s="3">
        <v>199283.5</v>
      </c>
      <c r="E53" s="3">
        <v>224000.58</v>
      </c>
      <c r="F53" s="3">
        <v>24717.08</v>
      </c>
      <c r="G53" s="2" t="s">
        <v>11</v>
      </c>
      <c r="H53" s="3">
        <v>4498750.25</v>
      </c>
    </row>
    <row r="54" spans="1:8" x14ac:dyDescent="0.35">
      <c r="A54" s="2" t="s">
        <v>207</v>
      </c>
      <c r="B54" s="2" t="s">
        <v>206</v>
      </c>
      <c r="C54" s="2" t="s">
        <v>10</v>
      </c>
      <c r="D54" s="3">
        <v>0</v>
      </c>
      <c r="E54" s="3">
        <v>29712.12</v>
      </c>
      <c r="F54" s="3">
        <v>29712.12</v>
      </c>
      <c r="G54" s="2" t="s">
        <v>11</v>
      </c>
      <c r="H54" s="3">
        <v>0</v>
      </c>
    </row>
    <row r="55" spans="1:8" x14ac:dyDescent="0.35">
      <c r="A55" s="2" t="s">
        <v>205</v>
      </c>
      <c r="B55" s="2" t="s">
        <v>204</v>
      </c>
      <c r="C55" s="2" t="s">
        <v>10</v>
      </c>
      <c r="D55" s="3">
        <v>0</v>
      </c>
      <c r="E55" s="3">
        <v>29708.1</v>
      </c>
      <c r="F55" s="3">
        <v>29708.1</v>
      </c>
      <c r="G55" s="2" t="s">
        <v>11</v>
      </c>
      <c r="H55" s="3">
        <v>93417.45</v>
      </c>
    </row>
    <row r="56" spans="1:8" x14ac:dyDescent="0.35">
      <c r="A56" s="2" t="s">
        <v>203</v>
      </c>
      <c r="B56" s="2" t="s">
        <v>202</v>
      </c>
      <c r="C56" s="2" t="s">
        <v>10</v>
      </c>
      <c r="D56" s="3">
        <v>0</v>
      </c>
      <c r="E56" s="3">
        <v>0</v>
      </c>
      <c r="F56" s="3">
        <v>0</v>
      </c>
      <c r="G56" s="2" t="s">
        <v>11</v>
      </c>
      <c r="H56" s="3">
        <v>0</v>
      </c>
    </row>
    <row r="57" spans="1:8" x14ac:dyDescent="0.35">
      <c r="A57" s="2" t="s">
        <v>155</v>
      </c>
      <c r="B57" s="2" t="s">
        <v>154</v>
      </c>
      <c r="C57" s="2" t="s">
        <v>10</v>
      </c>
      <c r="D57" s="3">
        <v>0</v>
      </c>
      <c r="E57" s="3">
        <v>11550</v>
      </c>
      <c r="F57" s="3">
        <v>11550</v>
      </c>
      <c r="G57" s="2" t="s">
        <v>11</v>
      </c>
      <c r="H57" s="3">
        <v>737107.73</v>
      </c>
    </row>
    <row r="58" spans="1:8" x14ac:dyDescent="0.35">
      <c r="A58" s="2" t="s">
        <v>105</v>
      </c>
      <c r="B58" s="2" t="s">
        <v>104</v>
      </c>
      <c r="C58" s="2" t="s">
        <v>10</v>
      </c>
      <c r="D58" s="3">
        <v>2427.0300000000002</v>
      </c>
      <c r="E58" s="3">
        <v>3830.01</v>
      </c>
      <c r="F58" s="3">
        <v>1402.98</v>
      </c>
      <c r="G58" s="2" t="s">
        <v>11</v>
      </c>
      <c r="H58" s="3">
        <v>78870.070000000007</v>
      </c>
    </row>
    <row r="59" spans="1:8" x14ac:dyDescent="0.35">
      <c r="A59" s="2" t="s">
        <v>22</v>
      </c>
      <c r="B59" s="2" t="s">
        <v>23</v>
      </c>
      <c r="C59" s="2" t="s">
        <v>10</v>
      </c>
      <c r="D59" s="3">
        <v>54581.02</v>
      </c>
      <c r="E59" s="3">
        <v>16175.01</v>
      </c>
      <c r="F59" s="3">
        <v>-38406.01</v>
      </c>
      <c r="G59" s="2" t="s">
        <v>11</v>
      </c>
      <c r="H59" s="3">
        <v>562554.91</v>
      </c>
    </row>
    <row r="60" spans="1:8" x14ac:dyDescent="0.35">
      <c r="A60" s="2" t="s">
        <v>103</v>
      </c>
      <c r="B60" s="2" t="s">
        <v>102</v>
      </c>
      <c r="C60" s="2" t="s">
        <v>10</v>
      </c>
      <c r="D60" s="3">
        <v>1405.06</v>
      </c>
      <c r="E60" s="3">
        <v>624.99</v>
      </c>
      <c r="F60" s="3">
        <v>-780.07</v>
      </c>
      <c r="G60" s="2" t="s">
        <v>11</v>
      </c>
      <c r="H60" s="3">
        <v>49814.64</v>
      </c>
    </row>
    <row r="61" spans="1:8" x14ac:dyDescent="0.35">
      <c r="A61" s="2" t="s">
        <v>24</v>
      </c>
      <c r="B61" s="2" t="s">
        <v>25</v>
      </c>
      <c r="C61" s="2" t="s">
        <v>10</v>
      </c>
      <c r="D61" s="3">
        <v>8141.37</v>
      </c>
      <c r="E61" s="3">
        <v>15000</v>
      </c>
      <c r="F61" s="3">
        <v>6858.63</v>
      </c>
      <c r="G61" s="2" t="s">
        <v>11</v>
      </c>
      <c r="H61" s="3">
        <v>344281.81</v>
      </c>
    </row>
    <row r="62" spans="1:8" x14ac:dyDescent="0.35">
      <c r="A62" s="2" t="s">
        <v>201</v>
      </c>
      <c r="B62" s="2" t="s">
        <v>200</v>
      </c>
      <c r="C62" s="2" t="s">
        <v>10</v>
      </c>
      <c r="D62" s="3">
        <v>0</v>
      </c>
      <c r="E62" s="3">
        <v>624.99</v>
      </c>
      <c r="F62" s="3">
        <v>624.99</v>
      </c>
      <c r="G62" s="2" t="s">
        <v>11</v>
      </c>
      <c r="H62" s="3">
        <v>62170.32</v>
      </c>
    </row>
    <row r="63" spans="1:8" x14ac:dyDescent="0.35">
      <c r="A63" s="2" t="s">
        <v>101</v>
      </c>
      <c r="B63" s="2" t="s">
        <v>100</v>
      </c>
      <c r="C63" s="2" t="s">
        <v>10</v>
      </c>
      <c r="D63" s="3">
        <v>2411.46</v>
      </c>
      <c r="E63" s="3">
        <v>3750</v>
      </c>
      <c r="F63" s="3">
        <v>1338.54</v>
      </c>
      <c r="G63" s="2" t="s">
        <v>11</v>
      </c>
      <c r="H63" s="3">
        <v>78746.13</v>
      </c>
    </row>
    <row r="64" spans="1:8" x14ac:dyDescent="0.35">
      <c r="A64" s="2" t="s">
        <v>149</v>
      </c>
      <c r="B64" s="2" t="s">
        <v>148</v>
      </c>
      <c r="C64" s="2" t="s">
        <v>10</v>
      </c>
      <c r="D64" s="3">
        <v>-661.6</v>
      </c>
      <c r="E64" s="3">
        <v>0</v>
      </c>
      <c r="F64" s="3">
        <v>661.6</v>
      </c>
      <c r="G64" s="2" t="s">
        <v>11</v>
      </c>
      <c r="H64" s="3">
        <v>-4106.3500000000004</v>
      </c>
    </row>
    <row r="65" spans="1:8" x14ac:dyDescent="0.35">
      <c r="A65" s="2" t="s">
        <v>199</v>
      </c>
      <c r="B65" s="2" t="s">
        <v>198</v>
      </c>
      <c r="C65" s="2" t="s">
        <v>10</v>
      </c>
      <c r="D65" s="3">
        <v>0</v>
      </c>
      <c r="E65" s="3">
        <v>0</v>
      </c>
      <c r="F65" s="3">
        <v>0</v>
      </c>
      <c r="G65" s="2" t="s">
        <v>11</v>
      </c>
      <c r="H65" s="3">
        <v>2848.05</v>
      </c>
    </row>
    <row r="66" spans="1:8" x14ac:dyDescent="0.35">
      <c r="A66" s="2" t="s">
        <v>99</v>
      </c>
      <c r="B66" s="2" t="s">
        <v>98</v>
      </c>
      <c r="C66" s="2" t="s">
        <v>10</v>
      </c>
      <c r="D66" s="3">
        <v>0</v>
      </c>
      <c r="E66" s="3">
        <v>249.99</v>
      </c>
      <c r="F66" s="3">
        <v>249.99</v>
      </c>
      <c r="G66" s="2" t="s">
        <v>11</v>
      </c>
      <c r="H66" s="3">
        <v>5756.73</v>
      </c>
    </row>
    <row r="67" spans="1:8" x14ac:dyDescent="0.35">
      <c r="A67" s="2" t="s">
        <v>26</v>
      </c>
      <c r="B67" s="2" t="s">
        <v>27</v>
      </c>
      <c r="C67" s="2" t="s">
        <v>10</v>
      </c>
      <c r="D67" s="3">
        <v>12301.48</v>
      </c>
      <c r="E67" s="3">
        <v>9999.99</v>
      </c>
      <c r="F67" s="3">
        <v>-2301.4899999999998</v>
      </c>
      <c r="G67" s="2" t="s">
        <v>11</v>
      </c>
      <c r="H67" s="3">
        <v>300258.51</v>
      </c>
    </row>
    <row r="68" spans="1:8" x14ac:dyDescent="0.35">
      <c r="A68" s="2" t="s">
        <v>197</v>
      </c>
      <c r="B68" s="2" t="s">
        <v>196</v>
      </c>
      <c r="C68" s="2" t="s">
        <v>10</v>
      </c>
      <c r="D68" s="3">
        <v>0</v>
      </c>
      <c r="E68" s="3">
        <v>0</v>
      </c>
      <c r="F68" s="3">
        <v>0</v>
      </c>
      <c r="G68" s="2" t="s">
        <v>11</v>
      </c>
      <c r="H68" s="3">
        <v>0</v>
      </c>
    </row>
    <row r="69" spans="1:8" x14ac:dyDescent="0.35">
      <c r="A69" s="2" t="s">
        <v>97</v>
      </c>
      <c r="B69" s="2" t="s">
        <v>96</v>
      </c>
      <c r="C69" s="2" t="s">
        <v>10</v>
      </c>
      <c r="D69" s="3">
        <v>764.24</v>
      </c>
      <c r="E69" s="3">
        <v>1125</v>
      </c>
      <c r="F69" s="3">
        <v>360.76</v>
      </c>
      <c r="G69" s="2" t="s">
        <v>11</v>
      </c>
      <c r="H69" s="3">
        <v>28996.880000000001</v>
      </c>
    </row>
    <row r="70" spans="1:8" x14ac:dyDescent="0.35">
      <c r="A70" s="2" t="s">
        <v>95</v>
      </c>
      <c r="B70" s="2" t="s">
        <v>94</v>
      </c>
      <c r="C70" s="2" t="s">
        <v>10</v>
      </c>
      <c r="D70" s="3">
        <v>4368.22</v>
      </c>
      <c r="E70" s="3">
        <v>2000.01</v>
      </c>
      <c r="F70" s="3">
        <v>-2368.21</v>
      </c>
      <c r="G70" s="2" t="s">
        <v>11</v>
      </c>
      <c r="H70" s="3">
        <v>57230.559999999998</v>
      </c>
    </row>
    <row r="71" spans="1:8" x14ac:dyDescent="0.35">
      <c r="A71" s="2" t="s">
        <v>28</v>
      </c>
      <c r="B71" s="2" t="s">
        <v>29</v>
      </c>
      <c r="C71" s="2" t="s">
        <v>10</v>
      </c>
      <c r="D71" s="3">
        <v>284.07</v>
      </c>
      <c r="E71" s="3">
        <v>624.99</v>
      </c>
      <c r="F71" s="3">
        <v>340.92</v>
      </c>
      <c r="G71" s="2" t="s">
        <v>11</v>
      </c>
      <c r="H71" s="3">
        <v>16703.84</v>
      </c>
    </row>
    <row r="72" spans="1:8" x14ac:dyDescent="0.35">
      <c r="A72" s="2" t="s">
        <v>93</v>
      </c>
      <c r="B72" s="2" t="s">
        <v>92</v>
      </c>
      <c r="C72" s="2" t="s">
        <v>10</v>
      </c>
      <c r="D72" s="3">
        <v>63895.21</v>
      </c>
      <c r="E72" s="3">
        <v>75127.259999999995</v>
      </c>
      <c r="F72" s="3">
        <v>11232.05</v>
      </c>
      <c r="G72" s="2" t="s">
        <v>11</v>
      </c>
      <c r="H72" s="3">
        <v>1808028.95</v>
      </c>
    </row>
    <row r="73" spans="1:8" x14ac:dyDescent="0.35">
      <c r="A73" s="2" t="s">
        <v>91</v>
      </c>
      <c r="B73" s="2" t="s">
        <v>90</v>
      </c>
      <c r="C73" s="2" t="s">
        <v>10</v>
      </c>
      <c r="D73" s="3">
        <v>7353.55</v>
      </c>
      <c r="E73" s="3">
        <v>0</v>
      </c>
      <c r="F73" s="3">
        <v>-7353.55</v>
      </c>
      <c r="G73" s="2" t="s">
        <v>11</v>
      </c>
      <c r="H73" s="3">
        <v>58264.65</v>
      </c>
    </row>
    <row r="74" spans="1:8" x14ac:dyDescent="0.35">
      <c r="A74" s="2" t="s">
        <v>195</v>
      </c>
      <c r="B74" s="2" t="s">
        <v>194</v>
      </c>
      <c r="C74" s="2" t="s">
        <v>10</v>
      </c>
      <c r="D74" s="3">
        <v>0</v>
      </c>
      <c r="E74" s="3">
        <v>0</v>
      </c>
      <c r="F74" s="3">
        <v>0</v>
      </c>
      <c r="G74" s="2" t="s">
        <v>11</v>
      </c>
      <c r="H74" s="3">
        <v>294.12</v>
      </c>
    </row>
    <row r="75" spans="1:8" x14ac:dyDescent="0.35">
      <c r="A75" s="2" t="s">
        <v>89</v>
      </c>
      <c r="B75" s="2" t="s">
        <v>88</v>
      </c>
      <c r="C75" s="2" t="s">
        <v>10</v>
      </c>
      <c r="D75" s="3">
        <v>-59.51</v>
      </c>
      <c r="E75" s="3">
        <v>0</v>
      </c>
      <c r="F75" s="3">
        <v>59.51</v>
      </c>
      <c r="G75" s="2" t="s">
        <v>11</v>
      </c>
      <c r="H75" s="3">
        <v>-33512.32</v>
      </c>
    </row>
    <row r="76" spans="1:8" x14ac:dyDescent="0.35">
      <c r="A76" s="2" t="s">
        <v>193</v>
      </c>
      <c r="B76" s="2" t="s">
        <v>192</v>
      </c>
      <c r="C76" s="2" t="s">
        <v>10</v>
      </c>
      <c r="D76" s="3">
        <v>0</v>
      </c>
      <c r="E76" s="3">
        <v>0</v>
      </c>
      <c r="F76" s="3">
        <v>0</v>
      </c>
      <c r="G76" s="2" t="s">
        <v>11</v>
      </c>
      <c r="H76" s="3">
        <v>0</v>
      </c>
    </row>
    <row r="77" spans="1:8" x14ac:dyDescent="0.35">
      <c r="A77" s="2" t="s">
        <v>87</v>
      </c>
      <c r="B77" s="2" t="s">
        <v>86</v>
      </c>
      <c r="C77" s="2" t="s">
        <v>10</v>
      </c>
      <c r="D77" s="3">
        <v>0</v>
      </c>
      <c r="E77" s="3">
        <v>2337.5100000000002</v>
      </c>
      <c r="F77" s="3">
        <v>2337.5100000000002</v>
      </c>
      <c r="G77" s="2" t="s">
        <v>11</v>
      </c>
      <c r="H77" s="3">
        <v>72219.72</v>
      </c>
    </row>
    <row r="78" spans="1:8" x14ac:dyDescent="0.35">
      <c r="A78" s="2" t="s">
        <v>85</v>
      </c>
      <c r="B78" s="2" t="s">
        <v>84</v>
      </c>
      <c r="C78" s="2" t="s">
        <v>10</v>
      </c>
      <c r="D78" s="3">
        <v>2759.4</v>
      </c>
      <c r="E78" s="3">
        <v>3750</v>
      </c>
      <c r="F78" s="3">
        <v>990.6</v>
      </c>
      <c r="G78" s="2" t="s">
        <v>11</v>
      </c>
      <c r="H78" s="3">
        <v>88393.54</v>
      </c>
    </row>
    <row r="79" spans="1:8" x14ac:dyDescent="0.35">
      <c r="A79" s="2" t="s">
        <v>83</v>
      </c>
      <c r="B79" s="2" t="s">
        <v>82</v>
      </c>
      <c r="C79" s="2" t="s">
        <v>10</v>
      </c>
      <c r="D79" s="3">
        <v>3633</v>
      </c>
      <c r="E79" s="3">
        <v>3750</v>
      </c>
      <c r="F79" s="3">
        <v>117</v>
      </c>
      <c r="G79" s="2" t="s">
        <v>11</v>
      </c>
      <c r="H79" s="3">
        <v>94903.2</v>
      </c>
    </row>
    <row r="80" spans="1:8" x14ac:dyDescent="0.35">
      <c r="A80" s="2" t="s">
        <v>81</v>
      </c>
      <c r="B80" s="2" t="s">
        <v>80</v>
      </c>
      <c r="C80" s="2" t="s">
        <v>10</v>
      </c>
      <c r="D80" s="3">
        <v>0</v>
      </c>
      <c r="E80" s="3">
        <v>2499.9899999999998</v>
      </c>
      <c r="F80" s="3">
        <v>2499.9899999999998</v>
      </c>
      <c r="G80" s="2" t="s">
        <v>11</v>
      </c>
      <c r="H80" s="3">
        <v>43674.400000000001</v>
      </c>
    </row>
    <row r="81" spans="1:8" x14ac:dyDescent="0.35">
      <c r="A81" s="2" t="s">
        <v>30</v>
      </c>
      <c r="B81" s="2" t="s">
        <v>31</v>
      </c>
      <c r="C81" s="2" t="s">
        <v>10</v>
      </c>
      <c r="D81" s="3">
        <v>30189.27</v>
      </c>
      <c r="E81" s="3">
        <v>28687.53</v>
      </c>
      <c r="F81" s="3">
        <v>-1501.74</v>
      </c>
      <c r="G81" s="2" t="s">
        <v>11</v>
      </c>
      <c r="H81" s="3">
        <v>769763.03</v>
      </c>
    </row>
    <row r="82" spans="1:8" x14ac:dyDescent="0.35">
      <c r="A82" s="2" t="s">
        <v>191</v>
      </c>
      <c r="B82" s="2" t="s">
        <v>190</v>
      </c>
      <c r="C82" s="2" t="s">
        <v>10</v>
      </c>
      <c r="D82" s="3">
        <v>0</v>
      </c>
      <c r="E82" s="3">
        <v>0</v>
      </c>
      <c r="F82" s="3">
        <v>0</v>
      </c>
      <c r="G82" s="2" t="s">
        <v>11</v>
      </c>
      <c r="H82" s="3">
        <v>14502.89</v>
      </c>
    </row>
    <row r="83" spans="1:8" x14ac:dyDescent="0.35">
      <c r="A83" s="2" t="s">
        <v>79</v>
      </c>
      <c r="B83" s="2" t="s">
        <v>78</v>
      </c>
      <c r="C83" s="2" t="s">
        <v>10</v>
      </c>
      <c r="D83" s="3">
        <v>11384.83</v>
      </c>
      <c r="E83" s="3">
        <v>4448.1899999999996</v>
      </c>
      <c r="F83" s="3">
        <v>-6936.64</v>
      </c>
      <c r="G83" s="2" t="s">
        <v>11</v>
      </c>
      <c r="H83" s="3">
        <v>255298.98</v>
      </c>
    </row>
    <row r="84" spans="1:8" x14ac:dyDescent="0.35">
      <c r="A84" s="2" t="s">
        <v>77</v>
      </c>
      <c r="B84" s="2" t="s">
        <v>76</v>
      </c>
      <c r="C84" s="2" t="s">
        <v>10</v>
      </c>
      <c r="D84" s="3">
        <v>14066.35</v>
      </c>
      <c r="E84" s="3">
        <v>3750.03</v>
      </c>
      <c r="F84" s="3">
        <v>-10316.32</v>
      </c>
      <c r="G84" s="2" t="s">
        <v>11</v>
      </c>
      <c r="H84" s="3">
        <v>105627.9</v>
      </c>
    </row>
    <row r="85" spans="1:8" x14ac:dyDescent="0.35">
      <c r="A85" s="2" t="s">
        <v>32</v>
      </c>
      <c r="B85" s="2" t="s">
        <v>33</v>
      </c>
      <c r="C85" s="2" t="s">
        <v>10</v>
      </c>
      <c r="D85" s="3">
        <v>58831.86</v>
      </c>
      <c r="E85" s="3">
        <v>22749.99</v>
      </c>
      <c r="F85" s="3">
        <v>-36081.870000000003</v>
      </c>
      <c r="G85" s="2" t="s">
        <v>11</v>
      </c>
      <c r="H85" s="3">
        <v>533174.85</v>
      </c>
    </row>
    <row r="86" spans="1:8" x14ac:dyDescent="0.35">
      <c r="A86" s="2" t="s">
        <v>75</v>
      </c>
      <c r="B86" s="2" t="s">
        <v>74</v>
      </c>
      <c r="C86" s="2" t="s">
        <v>10</v>
      </c>
      <c r="D86" s="3">
        <v>0</v>
      </c>
      <c r="E86" s="3">
        <v>11987.52</v>
      </c>
      <c r="F86" s="3">
        <v>11987.52</v>
      </c>
      <c r="G86" s="2" t="s">
        <v>11</v>
      </c>
      <c r="H86" s="3">
        <v>221101.09</v>
      </c>
    </row>
    <row r="87" spans="1:8" x14ac:dyDescent="0.35">
      <c r="A87" s="2" t="s">
        <v>189</v>
      </c>
      <c r="B87" s="2" t="s">
        <v>188</v>
      </c>
      <c r="C87" s="2" t="s">
        <v>10</v>
      </c>
      <c r="D87" s="3">
        <v>0</v>
      </c>
      <c r="E87" s="3">
        <v>0</v>
      </c>
      <c r="F87" s="3">
        <v>0</v>
      </c>
      <c r="G87" s="2" t="s">
        <v>11</v>
      </c>
      <c r="H87" s="3">
        <v>0</v>
      </c>
    </row>
    <row r="88" spans="1:8" x14ac:dyDescent="0.35">
      <c r="A88" s="2" t="s">
        <v>73</v>
      </c>
      <c r="B88" s="2" t="s">
        <v>72</v>
      </c>
      <c r="C88" s="2" t="s">
        <v>10</v>
      </c>
      <c r="D88" s="3">
        <v>6367.31</v>
      </c>
      <c r="E88" s="3">
        <v>9000</v>
      </c>
      <c r="F88" s="3">
        <v>2632.69</v>
      </c>
      <c r="G88" s="2" t="s">
        <v>11</v>
      </c>
      <c r="H88" s="3">
        <v>233504.46</v>
      </c>
    </row>
    <row r="89" spans="1:8" x14ac:dyDescent="0.35">
      <c r="A89" s="2" t="s">
        <v>71</v>
      </c>
      <c r="B89" s="2" t="s">
        <v>70</v>
      </c>
      <c r="C89" s="2" t="s">
        <v>10</v>
      </c>
      <c r="D89" s="3">
        <v>2621.27</v>
      </c>
      <c r="E89" s="3">
        <v>4162.5</v>
      </c>
      <c r="F89" s="3">
        <v>1541.23</v>
      </c>
      <c r="G89" s="2" t="s">
        <v>11</v>
      </c>
      <c r="H89" s="3">
        <v>76760.47</v>
      </c>
    </row>
    <row r="90" spans="1:8" x14ac:dyDescent="0.35">
      <c r="A90" s="2" t="s">
        <v>34</v>
      </c>
      <c r="B90" s="2" t="s">
        <v>35</v>
      </c>
      <c r="C90" s="2" t="s">
        <v>10</v>
      </c>
      <c r="D90" s="3">
        <v>44764.25</v>
      </c>
      <c r="E90" s="3">
        <v>55150.05</v>
      </c>
      <c r="F90" s="3">
        <v>10385.799999999999</v>
      </c>
      <c r="G90" s="2" t="s">
        <v>11</v>
      </c>
      <c r="H90" s="3">
        <v>800428.58</v>
      </c>
    </row>
    <row r="91" spans="1:8" x14ac:dyDescent="0.35">
      <c r="A91" s="2" t="s">
        <v>69</v>
      </c>
      <c r="B91" s="2" t="s">
        <v>68</v>
      </c>
      <c r="C91" s="2" t="s">
        <v>10</v>
      </c>
      <c r="D91" s="3">
        <v>18588</v>
      </c>
      <c r="E91" s="3">
        <v>17648.82</v>
      </c>
      <c r="F91" s="3">
        <v>-939.18</v>
      </c>
      <c r="G91" s="2" t="s">
        <v>11</v>
      </c>
      <c r="H91" s="3">
        <v>428884</v>
      </c>
    </row>
    <row r="92" spans="1:8" x14ac:dyDescent="0.35">
      <c r="A92" s="2" t="s">
        <v>67</v>
      </c>
      <c r="B92" s="2" t="s">
        <v>66</v>
      </c>
      <c r="C92" s="2" t="s">
        <v>10</v>
      </c>
      <c r="D92" s="3">
        <v>7640.33</v>
      </c>
      <c r="E92" s="3">
        <v>13012.17</v>
      </c>
      <c r="F92" s="3">
        <v>5371.84</v>
      </c>
      <c r="G92" s="2" t="s">
        <v>11</v>
      </c>
      <c r="H92" s="3">
        <v>166910.60999999999</v>
      </c>
    </row>
    <row r="93" spans="1:8" x14ac:dyDescent="0.35">
      <c r="A93" s="2" t="s">
        <v>65</v>
      </c>
      <c r="B93" s="2" t="s">
        <v>64</v>
      </c>
      <c r="C93" s="2" t="s">
        <v>10</v>
      </c>
      <c r="D93" s="3">
        <v>97522.49</v>
      </c>
      <c r="E93" s="3">
        <v>71800.89</v>
      </c>
      <c r="F93" s="3">
        <v>-25721.599999999999</v>
      </c>
      <c r="G93" s="2" t="s">
        <v>11</v>
      </c>
      <c r="H93" s="3">
        <v>3346665.45</v>
      </c>
    </row>
    <row r="94" spans="1:8" x14ac:dyDescent="0.35">
      <c r="A94" s="2" t="s">
        <v>63</v>
      </c>
      <c r="B94" s="2" t="s">
        <v>62</v>
      </c>
      <c r="C94" s="2" t="s">
        <v>10</v>
      </c>
      <c r="D94" s="3">
        <v>42008.3</v>
      </c>
      <c r="E94" s="3">
        <v>41157.24</v>
      </c>
      <c r="F94" s="3">
        <v>-851.06</v>
      </c>
      <c r="G94" s="2" t="s">
        <v>11</v>
      </c>
      <c r="H94" s="3">
        <v>364496.56</v>
      </c>
    </row>
    <row r="95" spans="1:8" x14ac:dyDescent="0.35">
      <c r="A95" s="2" t="s">
        <v>61</v>
      </c>
      <c r="B95" s="2" t="s">
        <v>60</v>
      </c>
      <c r="C95" s="2" t="s">
        <v>10</v>
      </c>
      <c r="D95" s="3">
        <v>23393.16</v>
      </c>
      <c r="E95" s="3">
        <v>21180.9</v>
      </c>
      <c r="F95" s="3">
        <v>-2212.2600000000002</v>
      </c>
      <c r="G95" s="2" t="s">
        <v>11</v>
      </c>
      <c r="H95" s="3">
        <v>188824.77</v>
      </c>
    </row>
    <row r="96" spans="1:8" x14ac:dyDescent="0.35">
      <c r="A96" s="2" t="s">
        <v>187</v>
      </c>
      <c r="B96" s="2" t="s">
        <v>186</v>
      </c>
      <c r="C96" s="2" t="s">
        <v>10</v>
      </c>
      <c r="D96" s="3">
        <v>0</v>
      </c>
      <c r="E96" s="3">
        <v>1250.01</v>
      </c>
      <c r="F96" s="3">
        <v>1250.01</v>
      </c>
      <c r="G96" s="2" t="s">
        <v>11</v>
      </c>
      <c r="H96" s="3">
        <v>35692.71</v>
      </c>
    </row>
    <row r="97" spans="1:8" x14ac:dyDescent="0.35">
      <c r="A97" s="2" t="s">
        <v>59</v>
      </c>
      <c r="B97" s="2" t="s">
        <v>58</v>
      </c>
      <c r="C97" s="2" t="s">
        <v>10</v>
      </c>
      <c r="D97" s="3">
        <v>3033.47</v>
      </c>
      <c r="E97" s="3">
        <v>8599.98</v>
      </c>
      <c r="F97" s="3">
        <v>5566.51</v>
      </c>
      <c r="G97" s="2" t="s">
        <v>11</v>
      </c>
      <c r="H97" s="3">
        <v>120978.12</v>
      </c>
    </row>
    <row r="98" spans="1:8" x14ac:dyDescent="0.35">
      <c r="A98" s="2" t="s">
        <v>57</v>
      </c>
      <c r="B98" s="2" t="s">
        <v>56</v>
      </c>
      <c r="C98" s="2" t="s">
        <v>10</v>
      </c>
      <c r="D98" s="3">
        <v>4624</v>
      </c>
      <c r="E98" s="3">
        <v>1106.25</v>
      </c>
      <c r="F98" s="3">
        <v>-3517.75</v>
      </c>
      <c r="G98" s="2" t="s">
        <v>11</v>
      </c>
      <c r="H98" s="3">
        <v>28922.46</v>
      </c>
    </row>
    <row r="99" spans="1:8" x14ac:dyDescent="0.35">
      <c r="A99" s="2" t="s">
        <v>55</v>
      </c>
      <c r="B99" s="2" t="s">
        <v>54</v>
      </c>
      <c r="C99" s="2" t="s">
        <v>10</v>
      </c>
      <c r="D99" s="3">
        <v>4426.5</v>
      </c>
      <c r="E99" s="3">
        <v>3417.36</v>
      </c>
      <c r="F99" s="3">
        <v>-1009.14</v>
      </c>
      <c r="G99" s="2" t="s">
        <v>11</v>
      </c>
      <c r="H99" s="3">
        <v>110724.08</v>
      </c>
    </row>
    <row r="100" spans="1:8" x14ac:dyDescent="0.35">
      <c r="A100" s="2" t="s">
        <v>153</v>
      </c>
      <c r="B100" s="2" t="s">
        <v>152</v>
      </c>
      <c r="C100" s="2" t="s">
        <v>10</v>
      </c>
      <c r="D100" s="3">
        <v>0</v>
      </c>
      <c r="E100" s="3">
        <v>2437.5</v>
      </c>
      <c r="F100" s="3">
        <v>2437.5</v>
      </c>
      <c r="G100" s="2" t="s">
        <v>11</v>
      </c>
      <c r="H100" s="3">
        <v>27697.51</v>
      </c>
    </row>
    <row r="101" spans="1:8" x14ac:dyDescent="0.35">
      <c r="A101" s="2" t="s">
        <v>53</v>
      </c>
      <c r="B101" s="2" t="s">
        <v>52</v>
      </c>
      <c r="C101" s="2" t="s">
        <v>10</v>
      </c>
      <c r="D101" s="3">
        <v>17796.72</v>
      </c>
      <c r="E101" s="3">
        <v>18988.14</v>
      </c>
      <c r="F101" s="3">
        <v>1191.42</v>
      </c>
      <c r="G101" s="2" t="s">
        <v>11</v>
      </c>
      <c r="H101" s="3">
        <v>385040.4</v>
      </c>
    </row>
    <row r="102" spans="1:8" x14ac:dyDescent="0.35">
      <c r="A102" s="2" t="s">
        <v>51</v>
      </c>
      <c r="B102" s="2" t="s">
        <v>50</v>
      </c>
      <c r="C102" s="2" t="s">
        <v>10</v>
      </c>
      <c r="D102" s="3">
        <v>887.16</v>
      </c>
      <c r="E102" s="3">
        <v>1675.02</v>
      </c>
      <c r="F102" s="3">
        <v>787.86</v>
      </c>
      <c r="G102" s="2" t="s">
        <v>11</v>
      </c>
      <c r="H102" s="3">
        <v>38387.81</v>
      </c>
    </row>
    <row r="103" spans="1:8" x14ac:dyDescent="0.35">
      <c r="A103" s="2" t="s">
        <v>49</v>
      </c>
      <c r="B103" s="2" t="s">
        <v>48</v>
      </c>
      <c r="C103" s="2" t="s">
        <v>10</v>
      </c>
      <c r="D103" s="3">
        <v>5765.79</v>
      </c>
      <c r="E103" s="3">
        <v>6624.99</v>
      </c>
      <c r="F103" s="3">
        <v>859.2</v>
      </c>
      <c r="G103" s="2" t="s">
        <v>11</v>
      </c>
      <c r="H103" s="3">
        <v>150331.68</v>
      </c>
    </row>
    <row r="104" spans="1:8" x14ac:dyDescent="0.35">
      <c r="A104" s="2" t="s">
        <v>47</v>
      </c>
      <c r="B104" s="2" t="s">
        <v>46</v>
      </c>
      <c r="C104" s="2" t="s">
        <v>10</v>
      </c>
      <c r="D104" s="3">
        <v>16079.63</v>
      </c>
      <c r="E104" s="3">
        <v>20753.52</v>
      </c>
      <c r="F104" s="3">
        <v>4673.8900000000003</v>
      </c>
      <c r="G104" s="2" t="s">
        <v>11</v>
      </c>
      <c r="H104" s="3">
        <v>265498.5</v>
      </c>
    </row>
    <row r="105" spans="1:8" x14ac:dyDescent="0.35">
      <c r="A105" s="2" t="s">
        <v>45</v>
      </c>
      <c r="B105" s="2" t="s">
        <v>44</v>
      </c>
      <c r="C105" s="2" t="s">
        <v>10</v>
      </c>
      <c r="D105" s="3">
        <v>1892.53</v>
      </c>
      <c r="E105" s="3">
        <v>8625.0300000000007</v>
      </c>
      <c r="F105" s="3">
        <v>6732.5</v>
      </c>
      <c r="G105" s="2" t="s">
        <v>11</v>
      </c>
      <c r="H105" s="3">
        <v>164542.5</v>
      </c>
    </row>
    <row r="106" spans="1:8" x14ac:dyDescent="0.35">
      <c r="A106" s="2" t="s">
        <v>43</v>
      </c>
      <c r="B106" s="2" t="s">
        <v>42</v>
      </c>
      <c r="C106" s="2" t="s">
        <v>10</v>
      </c>
      <c r="D106" s="3">
        <v>0</v>
      </c>
      <c r="E106" s="3">
        <v>0</v>
      </c>
      <c r="F106" s="3">
        <v>0</v>
      </c>
      <c r="G106" s="2" t="s">
        <v>11</v>
      </c>
      <c r="H106" s="3">
        <v>0</v>
      </c>
    </row>
    <row r="107" spans="1:8" x14ac:dyDescent="0.35">
      <c r="A107" s="2" t="s">
        <v>41</v>
      </c>
      <c r="B107" s="2" t="s">
        <v>40</v>
      </c>
      <c r="C107" s="2" t="s">
        <v>10</v>
      </c>
      <c r="D107" s="3">
        <v>0</v>
      </c>
      <c r="E107" s="3">
        <v>0</v>
      </c>
      <c r="F107" s="3">
        <v>0</v>
      </c>
      <c r="G107" s="2" t="s">
        <v>11</v>
      </c>
      <c r="H107" s="3">
        <v>-87547.4</v>
      </c>
    </row>
    <row r="108" spans="1:8" x14ac:dyDescent="0.35">
      <c r="A108" s="2" t="s">
        <v>151</v>
      </c>
      <c r="B108" s="2" t="s">
        <v>150</v>
      </c>
      <c r="C108" s="2" t="s">
        <v>10</v>
      </c>
      <c r="D108" s="3">
        <v>0</v>
      </c>
      <c r="E108" s="3">
        <v>706.92</v>
      </c>
      <c r="F108" s="3">
        <v>706.92</v>
      </c>
      <c r="G108" s="2" t="s">
        <v>11</v>
      </c>
      <c r="H108" s="3">
        <v>21221.4</v>
      </c>
    </row>
    <row r="109" spans="1:8" x14ac:dyDescent="0.35">
      <c r="A109" s="2" t="s">
        <v>185</v>
      </c>
      <c r="B109" s="2" t="s">
        <v>184</v>
      </c>
      <c r="C109" s="2" t="s">
        <v>10</v>
      </c>
      <c r="D109" s="3">
        <v>22500</v>
      </c>
      <c r="E109" s="3">
        <v>22500</v>
      </c>
      <c r="F109" s="3">
        <v>0</v>
      </c>
      <c r="G109" s="2" t="s">
        <v>11</v>
      </c>
      <c r="H109" s="3">
        <v>585000</v>
      </c>
    </row>
    <row r="110" spans="1:8" x14ac:dyDescent="0.35">
      <c r="A110" s="2" t="s">
        <v>183</v>
      </c>
      <c r="B110" s="2" t="s">
        <v>182</v>
      </c>
      <c r="C110" s="2" t="s">
        <v>10</v>
      </c>
      <c r="D110" s="3">
        <v>0</v>
      </c>
      <c r="E110" s="3">
        <v>0</v>
      </c>
      <c r="F110" s="3">
        <v>0</v>
      </c>
      <c r="G110" s="2" t="s">
        <v>11</v>
      </c>
      <c r="H110" s="3">
        <v>0</v>
      </c>
    </row>
    <row r="111" spans="1:8" x14ac:dyDescent="0.35">
      <c r="A111" s="2" t="s">
        <v>39</v>
      </c>
      <c r="B111" s="2" t="s">
        <v>38</v>
      </c>
      <c r="C111" s="2" t="s">
        <v>10</v>
      </c>
      <c r="D111" s="3">
        <v>166855.41</v>
      </c>
      <c r="E111" s="3">
        <v>174312.48</v>
      </c>
      <c r="F111" s="3">
        <v>7457.07</v>
      </c>
      <c r="G111" s="2" t="s">
        <v>11</v>
      </c>
      <c r="H111" s="3">
        <v>3768553.65</v>
      </c>
    </row>
    <row r="112" spans="1:8" x14ac:dyDescent="0.35">
      <c r="A112" s="2" t="s">
        <v>37</v>
      </c>
      <c r="B112" s="2" t="s">
        <v>36</v>
      </c>
      <c r="C112" s="2" t="s">
        <v>10</v>
      </c>
      <c r="D112" s="3">
        <v>56347.11</v>
      </c>
      <c r="E112" s="3">
        <v>55278.720000000001</v>
      </c>
      <c r="F112" s="3">
        <v>-1068.3900000000001</v>
      </c>
      <c r="G112" s="2" t="s">
        <v>11</v>
      </c>
      <c r="H112" s="3">
        <v>1838160.91</v>
      </c>
    </row>
    <row r="113" spans="1:8" x14ac:dyDescent="0.35">
      <c r="A113" s="2" t="s">
        <v>181</v>
      </c>
      <c r="B113" s="2" t="s">
        <v>180</v>
      </c>
      <c r="C113" s="2" t="s">
        <v>10</v>
      </c>
      <c r="D113" s="3">
        <v>97154.04</v>
      </c>
      <c r="E113" s="3">
        <v>100569.21</v>
      </c>
      <c r="F113" s="3">
        <v>3415.17</v>
      </c>
      <c r="G113" s="2" t="s">
        <v>11</v>
      </c>
      <c r="H113" s="3">
        <v>2240370.04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10DFD-342F-44CE-80B2-67382E399636}">
  <dimension ref="A1:J113"/>
  <sheetViews>
    <sheetView workbookViewId="0">
      <pane ySplit="1" topLeftCell="A23" activePane="bottomLeft" state="frozen"/>
      <selection pane="bottomLeft" activeCell="D48" sqref="D48:D56"/>
    </sheetView>
  </sheetViews>
  <sheetFormatPr defaultColWidth="9.08984375" defaultRowHeight="14.5" x14ac:dyDescent="0.35"/>
  <cols>
    <col min="1" max="1" width="6.36328125" style="5" bestFit="1" customWidth="1"/>
    <col min="2" max="2" width="8.54296875" style="5" bestFit="1" customWidth="1"/>
    <col min="3" max="3" width="17.54296875" style="5" bestFit="1" customWidth="1"/>
    <col min="4" max="4" width="13.54296875" style="5" bestFit="1" customWidth="1"/>
    <col min="5" max="5" width="19.453125" style="5" bestFit="1" customWidth="1"/>
    <col min="6" max="6" width="18.36328125" style="5" bestFit="1" customWidth="1"/>
    <col min="7" max="7" width="15.08984375" style="5" bestFit="1" customWidth="1"/>
    <col min="8" max="8" width="16.90625" style="5" bestFit="1" customWidth="1"/>
    <col min="9" max="9" width="9.08984375" style="5"/>
    <col min="10" max="10" width="10.90625" style="5" bestFit="1" customWidth="1"/>
    <col min="11" max="16384" width="9.08984375" style="5"/>
  </cols>
  <sheetData>
    <row r="1" spans="1: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5">
      <c r="A2" s="2" t="s">
        <v>157</v>
      </c>
      <c r="B2" s="2" t="s">
        <v>156</v>
      </c>
      <c r="C2" s="2" t="s">
        <v>10</v>
      </c>
      <c r="D2" s="3">
        <v>-446047.89</v>
      </c>
      <c r="E2" s="3">
        <v>-444279.27</v>
      </c>
      <c r="F2" s="3">
        <v>1768.62</v>
      </c>
      <c r="G2" s="2" t="s">
        <v>11</v>
      </c>
      <c r="H2" s="3">
        <v>-11301946.939999999</v>
      </c>
    </row>
    <row r="3" spans="1:8" x14ac:dyDescent="0.35">
      <c r="A3" s="2" t="s">
        <v>252</v>
      </c>
      <c r="B3" s="2" t="s">
        <v>251</v>
      </c>
      <c r="C3" s="2" t="s">
        <v>10</v>
      </c>
      <c r="D3" s="3">
        <v>-23760</v>
      </c>
      <c r="E3" s="3">
        <v>-23760</v>
      </c>
      <c r="F3" s="3">
        <v>0</v>
      </c>
      <c r="G3" s="2" t="s">
        <v>11</v>
      </c>
      <c r="H3" s="3">
        <v>-607078.47</v>
      </c>
    </row>
    <row r="4" spans="1:8" x14ac:dyDescent="0.35">
      <c r="A4" s="2" t="s">
        <v>250</v>
      </c>
      <c r="B4" s="2" t="s">
        <v>249</v>
      </c>
      <c r="C4" s="2" t="s">
        <v>10</v>
      </c>
      <c r="D4" s="3">
        <v>0</v>
      </c>
      <c r="E4" s="3">
        <v>0</v>
      </c>
      <c r="F4" s="3">
        <v>0</v>
      </c>
      <c r="G4" s="2" t="s">
        <v>11</v>
      </c>
      <c r="H4" s="3">
        <v>0</v>
      </c>
    </row>
    <row r="5" spans="1:8" x14ac:dyDescent="0.35">
      <c r="A5" s="2" t="s">
        <v>248</v>
      </c>
      <c r="B5" s="2" t="s">
        <v>247</v>
      </c>
      <c r="C5" s="2" t="s">
        <v>10</v>
      </c>
      <c r="D5" s="3">
        <v>0</v>
      </c>
      <c r="E5" s="3">
        <v>0</v>
      </c>
      <c r="F5" s="3">
        <v>0</v>
      </c>
      <c r="G5" s="2" t="s">
        <v>11</v>
      </c>
      <c r="H5" s="3">
        <v>-2966.25</v>
      </c>
    </row>
    <row r="6" spans="1:8" x14ac:dyDescent="0.35">
      <c r="A6" s="2" t="s">
        <v>246</v>
      </c>
      <c r="B6" s="2" t="s">
        <v>245</v>
      </c>
      <c r="C6" s="2" t="s">
        <v>10</v>
      </c>
      <c r="D6" s="3">
        <v>0</v>
      </c>
      <c r="E6" s="3">
        <v>0</v>
      </c>
      <c r="F6" s="3">
        <v>0</v>
      </c>
      <c r="G6" s="2" t="s">
        <v>11</v>
      </c>
      <c r="H6" s="3">
        <v>0</v>
      </c>
    </row>
    <row r="7" spans="1:8" x14ac:dyDescent="0.35">
      <c r="A7" s="2" t="s">
        <v>244</v>
      </c>
      <c r="B7" s="2" t="s">
        <v>243</v>
      </c>
      <c r="C7" s="2" t="s">
        <v>10</v>
      </c>
      <c r="D7" s="3">
        <v>0</v>
      </c>
      <c r="E7" s="3">
        <v>0</v>
      </c>
      <c r="F7" s="3">
        <v>0</v>
      </c>
      <c r="G7" s="2" t="s">
        <v>11</v>
      </c>
      <c r="H7" s="3">
        <v>0</v>
      </c>
    </row>
    <row r="8" spans="1:8" x14ac:dyDescent="0.35">
      <c r="A8" s="2" t="s">
        <v>242</v>
      </c>
      <c r="B8" s="2" t="s">
        <v>86</v>
      </c>
      <c r="C8" s="2" t="s">
        <v>10</v>
      </c>
      <c r="D8" s="3">
        <v>0</v>
      </c>
      <c r="E8" s="3">
        <v>0</v>
      </c>
      <c r="F8" s="3">
        <v>0</v>
      </c>
      <c r="G8" s="2" t="s">
        <v>11</v>
      </c>
      <c r="H8" s="3">
        <v>-15960.89</v>
      </c>
    </row>
    <row r="9" spans="1:8" x14ac:dyDescent="0.35">
      <c r="A9" s="2" t="s">
        <v>147</v>
      </c>
      <c r="B9" s="2" t="s">
        <v>146</v>
      </c>
      <c r="C9" s="2" t="s">
        <v>10</v>
      </c>
      <c r="D9" s="3">
        <v>-10916.46</v>
      </c>
      <c r="E9" s="3">
        <v>-10312.5</v>
      </c>
      <c r="F9" s="3">
        <v>603.96</v>
      </c>
      <c r="G9" s="2" t="s">
        <v>11</v>
      </c>
      <c r="H9" s="3">
        <v>-238721.05</v>
      </c>
    </row>
    <row r="10" spans="1:8" x14ac:dyDescent="0.35">
      <c r="A10" s="2" t="s">
        <v>145</v>
      </c>
      <c r="B10" s="2" t="s">
        <v>144</v>
      </c>
      <c r="C10" s="2" t="s">
        <v>10</v>
      </c>
      <c r="D10" s="3">
        <v>-8511.86</v>
      </c>
      <c r="E10" s="3">
        <v>-1860</v>
      </c>
      <c r="F10" s="3">
        <v>6651.86</v>
      </c>
      <c r="G10" s="2" t="s">
        <v>11</v>
      </c>
      <c r="H10" s="3">
        <v>-70958.52</v>
      </c>
    </row>
    <row r="11" spans="1:8" x14ac:dyDescent="0.35">
      <c r="A11" s="2" t="s">
        <v>143</v>
      </c>
      <c r="B11" s="2" t="s">
        <v>142</v>
      </c>
      <c r="C11" s="2" t="s">
        <v>10</v>
      </c>
      <c r="D11" s="3">
        <v>-4229.1499999999996</v>
      </c>
      <c r="E11" s="3">
        <v>-7731</v>
      </c>
      <c r="F11" s="3">
        <v>-3501.85</v>
      </c>
      <c r="G11" s="2" t="s">
        <v>11</v>
      </c>
      <c r="H11" s="3">
        <v>-7543.4</v>
      </c>
    </row>
    <row r="12" spans="1:8" x14ac:dyDescent="0.35">
      <c r="A12" s="2" t="s">
        <v>141</v>
      </c>
      <c r="B12" s="2" t="s">
        <v>140</v>
      </c>
      <c r="C12" s="2" t="s">
        <v>10</v>
      </c>
      <c r="D12" s="3">
        <v>-423353.8</v>
      </c>
      <c r="E12" s="3">
        <v>-431301</v>
      </c>
      <c r="F12" s="3">
        <v>-7947.2</v>
      </c>
      <c r="G12" s="2" t="s">
        <v>11</v>
      </c>
      <c r="H12" s="3">
        <v>-11334354.27</v>
      </c>
    </row>
    <row r="13" spans="1:8" x14ac:dyDescent="0.35">
      <c r="A13" s="2" t="s">
        <v>139</v>
      </c>
      <c r="B13" s="2" t="s">
        <v>138</v>
      </c>
      <c r="C13" s="2" t="s">
        <v>10</v>
      </c>
      <c r="D13" s="3">
        <v>-111978.79</v>
      </c>
      <c r="E13" s="3">
        <v>-118303.41</v>
      </c>
      <c r="F13" s="3">
        <v>-6324.62</v>
      </c>
      <c r="G13" s="2" t="s">
        <v>11</v>
      </c>
      <c r="H13" s="3">
        <v>-2877313.14</v>
      </c>
    </row>
    <row r="14" spans="1:8" x14ac:dyDescent="0.35">
      <c r="A14" s="2" t="s">
        <v>241</v>
      </c>
      <c r="B14" s="2" t="s">
        <v>240</v>
      </c>
      <c r="C14" s="2" t="s">
        <v>10</v>
      </c>
      <c r="D14" s="3">
        <v>0</v>
      </c>
      <c r="E14" s="3">
        <v>0</v>
      </c>
      <c r="F14" s="3">
        <v>0</v>
      </c>
      <c r="G14" s="2" t="s">
        <v>11</v>
      </c>
      <c r="H14" s="3">
        <v>3209.1</v>
      </c>
    </row>
    <row r="15" spans="1:8" x14ac:dyDescent="0.35">
      <c r="A15" s="2" t="s">
        <v>239</v>
      </c>
      <c r="B15" s="2" t="s">
        <v>238</v>
      </c>
      <c r="C15" s="2" t="s">
        <v>10</v>
      </c>
      <c r="D15" s="3">
        <v>0</v>
      </c>
      <c r="E15" s="3">
        <v>0</v>
      </c>
      <c r="F15" s="3">
        <v>0</v>
      </c>
      <c r="G15" s="2" t="s">
        <v>11</v>
      </c>
      <c r="H15" s="3">
        <v>0</v>
      </c>
    </row>
    <row r="16" spans="1:8" x14ac:dyDescent="0.35">
      <c r="A16" s="2" t="s">
        <v>237</v>
      </c>
      <c r="B16" s="2" t="s">
        <v>236</v>
      </c>
      <c r="C16" s="2" t="s">
        <v>10</v>
      </c>
      <c r="D16" s="3">
        <v>0</v>
      </c>
      <c r="E16" s="3">
        <v>0</v>
      </c>
      <c r="F16" s="3">
        <v>0</v>
      </c>
      <c r="G16" s="2" t="s">
        <v>11</v>
      </c>
      <c r="H16" s="3">
        <v>0</v>
      </c>
    </row>
    <row r="17" spans="1:8" x14ac:dyDescent="0.35">
      <c r="A17" s="2" t="s">
        <v>235</v>
      </c>
      <c r="B17" s="2" t="s">
        <v>234</v>
      </c>
      <c r="C17" s="2" t="s">
        <v>10</v>
      </c>
      <c r="D17" s="3">
        <v>0</v>
      </c>
      <c r="E17" s="3">
        <v>0</v>
      </c>
      <c r="F17" s="3">
        <v>0</v>
      </c>
      <c r="G17" s="2" t="s">
        <v>11</v>
      </c>
      <c r="H17" s="3">
        <v>-1312.15</v>
      </c>
    </row>
    <row r="18" spans="1:8" x14ac:dyDescent="0.35">
      <c r="A18" s="2" t="s">
        <v>137</v>
      </c>
      <c r="B18" s="2" t="s">
        <v>136</v>
      </c>
      <c r="C18" s="2" t="s">
        <v>10</v>
      </c>
      <c r="D18" s="3">
        <v>423353.8</v>
      </c>
      <c r="E18" s="3">
        <v>431301</v>
      </c>
      <c r="F18" s="3">
        <v>7947.2</v>
      </c>
      <c r="G18" s="2" t="s">
        <v>11</v>
      </c>
      <c r="H18" s="3">
        <v>11334147.57</v>
      </c>
    </row>
    <row r="19" spans="1:8" x14ac:dyDescent="0.35">
      <c r="A19" s="2" t="s">
        <v>8</v>
      </c>
      <c r="B19" s="2" t="s">
        <v>9</v>
      </c>
      <c r="C19" s="2" t="s">
        <v>10</v>
      </c>
      <c r="D19" s="3">
        <v>-92439</v>
      </c>
      <c r="E19" s="3">
        <v>-94818.57</v>
      </c>
      <c r="F19" s="3">
        <v>-2379.5700000000002</v>
      </c>
      <c r="G19" s="2" t="s">
        <v>11</v>
      </c>
      <c r="H19" s="3">
        <v>-2087379.54</v>
      </c>
    </row>
    <row r="20" spans="1:8" x14ac:dyDescent="0.35">
      <c r="A20" s="2" t="s">
        <v>233</v>
      </c>
      <c r="B20" s="2" t="s">
        <v>232</v>
      </c>
      <c r="C20" s="2" t="s">
        <v>10</v>
      </c>
      <c r="D20" s="3">
        <v>0</v>
      </c>
      <c r="E20" s="3">
        <v>0</v>
      </c>
      <c r="F20" s="3">
        <v>0</v>
      </c>
      <c r="G20" s="2" t="s">
        <v>11</v>
      </c>
      <c r="H20" s="3">
        <v>-351792</v>
      </c>
    </row>
    <row r="21" spans="1:8" x14ac:dyDescent="0.35">
      <c r="A21" s="2" t="s">
        <v>12</v>
      </c>
      <c r="B21" s="2" t="s">
        <v>13</v>
      </c>
      <c r="C21" s="2" t="s">
        <v>10</v>
      </c>
      <c r="D21" s="3">
        <v>-885119.25</v>
      </c>
      <c r="E21" s="3">
        <v>-784491.6</v>
      </c>
      <c r="F21" s="3">
        <v>100627.65</v>
      </c>
      <c r="G21" s="2" t="s">
        <v>11</v>
      </c>
      <c r="H21" s="3">
        <v>-20282722.789999999</v>
      </c>
    </row>
    <row r="22" spans="1:8" x14ac:dyDescent="0.35">
      <c r="A22" s="2" t="s">
        <v>135</v>
      </c>
      <c r="B22" s="2" t="s">
        <v>134</v>
      </c>
      <c r="C22" s="2" t="s">
        <v>10</v>
      </c>
      <c r="D22" s="3">
        <v>-73122</v>
      </c>
      <c r="E22" s="3">
        <v>-75127.259999999995</v>
      </c>
      <c r="F22" s="3">
        <v>-2005.26</v>
      </c>
      <c r="G22" s="2" t="s">
        <v>11</v>
      </c>
      <c r="H22" s="3">
        <v>-1811286</v>
      </c>
    </row>
    <row r="23" spans="1:8" x14ac:dyDescent="0.35">
      <c r="A23" s="2" t="s">
        <v>231</v>
      </c>
      <c r="B23" s="2" t="s">
        <v>194</v>
      </c>
      <c r="C23" s="2" t="s">
        <v>10</v>
      </c>
      <c r="D23" s="3">
        <v>0</v>
      </c>
      <c r="E23" s="3">
        <v>0</v>
      </c>
      <c r="F23" s="3">
        <v>0</v>
      </c>
      <c r="G23" s="2" t="s">
        <v>11</v>
      </c>
      <c r="H23" s="3">
        <v>-11983</v>
      </c>
    </row>
    <row r="24" spans="1:8" x14ac:dyDescent="0.35">
      <c r="A24" s="2" t="s">
        <v>133</v>
      </c>
      <c r="B24" s="2" t="s">
        <v>132</v>
      </c>
      <c r="C24" s="2" t="s">
        <v>10</v>
      </c>
      <c r="D24" s="3">
        <v>-1023.87</v>
      </c>
      <c r="E24" s="3">
        <v>-1023.87</v>
      </c>
      <c r="F24" s="3">
        <v>0</v>
      </c>
      <c r="G24" s="2" t="s">
        <v>11</v>
      </c>
      <c r="H24" s="3">
        <v>-27666.93</v>
      </c>
    </row>
    <row r="25" spans="1:8" x14ac:dyDescent="0.35">
      <c r="A25" s="2" t="s">
        <v>131</v>
      </c>
      <c r="B25" s="2" t="s">
        <v>130</v>
      </c>
      <c r="C25" s="2" t="s">
        <v>10</v>
      </c>
      <c r="D25" s="3">
        <v>-6342.6</v>
      </c>
      <c r="E25" s="3">
        <v>-6342.6</v>
      </c>
      <c r="F25" s="3">
        <v>0</v>
      </c>
      <c r="G25" s="2" t="s">
        <v>11</v>
      </c>
      <c r="H25" s="3">
        <v>-171389.22</v>
      </c>
    </row>
    <row r="26" spans="1:8" x14ac:dyDescent="0.35">
      <c r="A26" s="2" t="s">
        <v>129</v>
      </c>
      <c r="B26" s="2" t="s">
        <v>128</v>
      </c>
      <c r="C26" s="2" t="s">
        <v>10</v>
      </c>
      <c r="D26" s="3">
        <v>-17545.53</v>
      </c>
      <c r="E26" s="3">
        <v>-17545.53</v>
      </c>
      <c r="F26" s="3">
        <v>0</v>
      </c>
      <c r="G26" s="2" t="s">
        <v>11</v>
      </c>
      <c r="H26" s="3">
        <v>-474113.85</v>
      </c>
    </row>
    <row r="27" spans="1:8" x14ac:dyDescent="0.35">
      <c r="A27" s="2" t="s">
        <v>127</v>
      </c>
      <c r="B27" s="2" t="s">
        <v>126</v>
      </c>
      <c r="C27" s="2" t="s">
        <v>10</v>
      </c>
      <c r="D27" s="3">
        <v>-3815.73</v>
      </c>
      <c r="E27" s="3">
        <v>-2641.14</v>
      </c>
      <c r="F27" s="3">
        <v>1174.5899999999999</v>
      </c>
      <c r="G27" s="2" t="s">
        <v>11</v>
      </c>
      <c r="H27" s="3">
        <v>-17553.990000000002</v>
      </c>
    </row>
    <row r="28" spans="1:8" x14ac:dyDescent="0.35">
      <c r="A28" s="2" t="s">
        <v>125</v>
      </c>
      <c r="B28" s="2" t="s">
        <v>124</v>
      </c>
      <c r="C28" s="2" t="s">
        <v>10</v>
      </c>
      <c r="D28" s="3">
        <v>-16384.8</v>
      </c>
      <c r="E28" s="3">
        <v>-1943.88</v>
      </c>
      <c r="F28" s="3">
        <v>14440.92</v>
      </c>
      <c r="G28" s="2" t="s">
        <v>11</v>
      </c>
      <c r="H28" s="3">
        <v>-57598.5</v>
      </c>
    </row>
    <row r="29" spans="1:8" x14ac:dyDescent="0.35">
      <c r="A29" s="2" t="s">
        <v>123</v>
      </c>
      <c r="B29" s="2" t="s">
        <v>122</v>
      </c>
      <c r="C29" s="2" t="s">
        <v>10</v>
      </c>
      <c r="D29" s="3">
        <v>-3253.11</v>
      </c>
      <c r="E29" s="3">
        <v>0</v>
      </c>
      <c r="F29" s="3">
        <v>3253.11</v>
      </c>
      <c r="G29" s="2" t="s">
        <v>11</v>
      </c>
      <c r="H29" s="3">
        <v>-13237.59</v>
      </c>
    </row>
    <row r="30" spans="1:8" x14ac:dyDescent="0.35">
      <c r="A30" s="2" t="s">
        <v>121</v>
      </c>
      <c r="B30" s="2" t="s">
        <v>120</v>
      </c>
      <c r="C30" s="2" t="s">
        <v>10</v>
      </c>
      <c r="D30" s="3">
        <v>-11037.36</v>
      </c>
      <c r="E30" s="3">
        <v>0</v>
      </c>
      <c r="F30" s="3">
        <v>11037.36</v>
      </c>
      <c r="G30" s="2" t="s">
        <v>11</v>
      </c>
      <c r="H30" s="3">
        <v>-41595.919999999998</v>
      </c>
    </row>
    <row r="31" spans="1:8" x14ac:dyDescent="0.35">
      <c r="A31" s="2" t="s">
        <v>119</v>
      </c>
      <c r="B31" s="2" t="s">
        <v>118</v>
      </c>
      <c r="C31" s="2" t="s">
        <v>10</v>
      </c>
      <c r="D31" s="3">
        <v>-70377.149999999994</v>
      </c>
      <c r="E31" s="3">
        <v>-70542.36</v>
      </c>
      <c r="F31" s="3">
        <v>-165.21</v>
      </c>
      <c r="G31" s="2" t="s">
        <v>11</v>
      </c>
      <c r="H31" s="3">
        <v>-1874846.59</v>
      </c>
    </row>
    <row r="32" spans="1:8" x14ac:dyDescent="0.35">
      <c r="A32" s="2" t="s">
        <v>117</v>
      </c>
      <c r="B32" s="2" t="s">
        <v>116</v>
      </c>
      <c r="C32" s="2" t="s">
        <v>10</v>
      </c>
      <c r="D32" s="3">
        <v>-3882</v>
      </c>
      <c r="E32" s="3">
        <v>-3750</v>
      </c>
      <c r="F32" s="3">
        <v>132</v>
      </c>
      <c r="G32" s="2" t="s">
        <v>11</v>
      </c>
      <c r="H32" s="3">
        <v>-100342.09</v>
      </c>
    </row>
    <row r="33" spans="1:10" x14ac:dyDescent="0.35">
      <c r="A33" s="2" t="s">
        <v>115</v>
      </c>
      <c r="B33" s="2" t="s">
        <v>114</v>
      </c>
      <c r="C33" s="2" t="s">
        <v>10</v>
      </c>
      <c r="D33" s="3">
        <v>-4983</v>
      </c>
      <c r="E33" s="3">
        <v>-4982.13</v>
      </c>
      <c r="F33" s="3">
        <v>0.87</v>
      </c>
      <c r="G33" s="2" t="s">
        <v>11</v>
      </c>
      <c r="H33" s="3">
        <v>-132502</v>
      </c>
    </row>
    <row r="34" spans="1:10" x14ac:dyDescent="0.35">
      <c r="A34" s="2" t="s">
        <v>14</v>
      </c>
      <c r="B34" s="2" t="s">
        <v>15</v>
      </c>
      <c r="C34" s="2" t="s">
        <v>10</v>
      </c>
      <c r="D34" s="3">
        <v>-657063</v>
      </c>
      <c r="E34" s="3">
        <v>-438026.76</v>
      </c>
      <c r="F34" s="3">
        <v>219036.24</v>
      </c>
      <c r="G34" s="2" t="s">
        <v>11</v>
      </c>
      <c r="H34" s="3">
        <v>-11777488.09</v>
      </c>
    </row>
    <row r="35" spans="1:10" x14ac:dyDescent="0.35">
      <c r="A35" s="2" t="s">
        <v>230</v>
      </c>
      <c r="B35" s="2" t="s">
        <v>229</v>
      </c>
      <c r="C35" s="2" t="s">
        <v>10</v>
      </c>
      <c r="D35" s="3">
        <v>-36316.17</v>
      </c>
      <c r="E35" s="3">
        <v>-35750.01</v>
      </c>
      <c r="F35" s="3">
        <v>566.16</v>
      </c>
      <c r="G35" s="2" t="s">
        <v>11</v>
      </c>
      <c r="H35" s="3">
        <v>-967080.91</v>
      </c>
    </row>
    <row r="36" spans="1:10" x14ac:dyDescent="0.35">
      <c r="A36" s="2" t="s">
        <v>113</v>
      </c>
      <c r="B36" s="2" t="s">
        <v>112</v>
      </c>
      <c r="C36" s="2" t="s">
        <v>10</v>
      </c>
      <c r="D36" s="3">
        <v>-2760</v>
      </c>
      <c r="E36" s="3">
        <v>-2760</v>
      </c>
      <c r="F36" s="3">
        <v>0</v>
      </c>
      <c r="G36" s="2" t="s">
        <v>11</v>
      </c>
      <c r="H36" s="3">
        <v>-57191</v>
      </c>
    </row>
    <row r="37" spans="1:10" x14ac:dyDescent="0.35">
      <c r="A37" s="2" t="s">
        <v>111</v>
      </c>
      <c r="B37" s="2" t="s">
        <v>110</v>
      </c>
      <c r="C37" s="2" t="s">
        <v>10</v>
      </c>
      <c r="D37" s="3">
        <v>-22995</v>
      </c>
      <c r="E37" s="3">
        <v>0</v>
      </c>
      <c r="F37" s="3">
        <v>22995</v>
      </c>
      <c r="G37" s="2" t="s">
        <v>11</v>
      </c>
      <c r="H37" s="3">
        <v>-621369</v>
      </c>
    </row>
    <row r="38" spans="1:10" x14ac:dyDescent="0.35">
      <c r="A38" s="2" t="s">
        <v>228</v>
      </c>
      <c r="B38" s="2" t="s">
        <v>227</v>
      </c>
      <c r="C38" s="2" t="s">
        <v>10</v>
      </c>
      <c r="D38" s="3">
        <v>0</v>
      </c>
      <c r="E38" s="3">
        <v>0</v>
      </c>
      <c r="F38" s="3">
        <v>0</v>
      </c>
      <c r="G38" s="2" t="s">
        <v>11</v>
      </c>
      <c r="H38" s="3">
        <v>-1654.36</v>
      </c>
    </row>
    <row r="39" spans="1:10" x14ac:dyDescent="0.35">
      <c r="A39" s="2" t="s">
        <v>226</v>
      </c>
      <c r="B39" s="2" t="s">
        <v>225</v>
      </c>
      <c r="C39" s="2" t="s">
        <v>10</v>
      </c>
      <c r="D39" s="3">
        <v>0</v>
      </c>
      <c r="E39" s="3">
        <v>0</v>
      </c>
      <c r="F39" s="3">
        <v>0</v>
      </c>
      <c r="G39" s="2" t="s">
        <v>11</v>
      </c>
      <c r="H39" s="3">
        <v>0</v>
      </c>
    </row>
    <row r="40" spans="1:10" x14ac:dyDescent="0.35">
      <c r="A40" s="2" t="s">
        <v>224</v>
      </c>
      <c r="B40" s="2" t="s">
        <v>194</v>
      </c>
      <c r="C40" s="2" t="s">
        <v>10</v>
      </c>
      <c r="D40" s="3">
        <v>0</v>
      </c>
      <c r="E40" s="3">
        <v>0</v>
      </c>
      <c r="F40" s="3">
        <v>0</v>
      </c>
      <c r="G40" s="2" t="s">
        <v>11</v>
      </c>
      <c r="H40" s="3">
        <v>0</v>
      </c>
    </row>
    <row r="41" spans="1:10" x14ac:dyDescent="0.35">
      <c r="A41" s="2" t="s">
        <v>223</v>
      </c>
      <c r="B41" s="2" t="s">
        <v>222</v>
      </c>
      <c r="C41" s="2" t="s">
        <v>10</v>
      </c>
      <c r="D41" s="3">
        <v>0</v>
      </c>
      <c r="E41" s="3">
        <v>-5000.01</v>
      </c>
      <c r="F41" s="3">
        <v>-5000.01</v>
      </c>
      <c r="G41" s="2" t="s">
        <v>11</v>
      </c>
      <c r="H41" s="3">
        <v>-27211</v>
      </c>
    </row>
    <row r="42" spans="1:10" x14ac:dyDescent="0.35">
      <c r="A42" s="2" t="s">
        <v>221</v>
      </c>
      <c r="B42" s="2" t="s">
        <v>220</v>
      </c>
      <c r="C42" s="2" t="s">
        <v>10</v>
      </c>
      <c r="D42" s="3">
        <v>0</v>
      </c>
      <c r="E42" s="3">
        <v>0</v>
      </c>
      <c r="F42" s="3">
        <v>0</v>
      </c>
      <c r="G42" s="2" t="s">
        <v>11</v>
      </c>
      <c r="H42" s="3">
        <v>0</v>
      </c>
    </row>
    <row r="43" spans="1:10" x14ac:dyDescent="0.35">
      <c r="A43" s="2" t="s">
        <v>219</v>
      </c>
      <c r="B43" s="2" t="s">
        <v>218</v>
      </c>
      <c r="C43" s="2" t="s">
        <v>10</v>
      </c>
      <c r="D43" s="3">
        <v>0</v>
      </c>
      <c r="E43" s="3">
        <v>0</v>
      </c>
      <c r="F43" s="3">
        <v>0</v>
      </c>
      <c r="G43" s="2" t="s">
        <v>11</v>
      </c>
      <c r="H43" s="3">
        <v>0</v>
      </c>
    </row>
    <row r="44" spans="1:10" x14ac:dyDescent="0.35">
      <c r="A44" s="2" t="s">
        <v>217</v>
      </c>
      <c r="B44" s="2" t="s">
        <v>216</v>
      </c>
      <c r="C44" s="2" t="s">
        <v>10</v>
      </c>
      <c r="D44" s="3">
        <v>0</v>
      </c>
      <c r="E44" s="3">
        <v>0</v>
      </c>
      <c r="F44" s="3">
        <v>0</v>
      </c>
      <c r="G44" s="2" t="s">
        <v>11</v>
      </c>
      <c r="H44" s="3">
        <v>0</v>
      </c>
    </row>
    <row r="45" spans="1:10" x14ac:dyDescent="0.35">
      <c r="A45" s="2" t="s">
        <v>215</v>
      </c>
      <c r="B45" s="2" t="s">
        <v>214</v>
      </c>
      <c r="C45" s="2" t="s">
        <v>10</v>
      </c>
      <c r="D45" s="3">
        <v>-9916.5</v>
      </c>
      <c r="E45" s="3">
        <v>-8651.2800000000007</v>
      </c>
      <c r="F45" s="3">
        <v>1265.22</v>
      </c>
      <c r="G45" s="2" t="s">
        <v>11</v>
      </c>
      <c r="H45" s="3">
        <v>-281644.27</v>
      </c>
    </row>
    <row r="46" spans="1:10" x14ac:dyDescent="0.35">
      <c r="A46" s="2" t="s">
        <v>213</v>
      </c>
      <c r="B46" s="2" t="s">
        <v>212</v>
      </c>
      <c r="C46" s="2" t="s">
        <v>10</v>
      </c>
      <c r="D46" s="3">
        <v>0</v>
      </c>
      <c r="E46" s="3">
        <v>0</v>
      </c>
      <c r="F46" s="3">
        <v>0</v>
      </c>
      <c r="G46" s="2" t="s">
        <v>11</v>
      </c>
      <c r="H46" s="3">
        <v>0</v>
      </c>
    </row>
    <row r="47" spans="1:10" x14ac:dyDescent="0.35">
      <c r="A47" s="2" t="s">
        <v>109</v>
      </c>
      <c r="B47" s="2" t="s">
        <v>108</v>
      </c>
      <c r="C47" s="2" t="s">
        <v>10</v>
      </c>
      <c r="D47" s="3">
        <v>-76661.88</v>
      </c>
      <c r="E47" s="3">
        <v>-65625.03</v>
      </c>
      <c r="F47" s="3">
        <v>11036.85</v>
      </c>
      <c r="G47" s="2" t="s">
        <v>11</v>
      </c>
      <c r="H47" s="3">
        <v>-1919243.53</v>
      </c>
    </row>
    <row r="48" spans="1:10" x14ac:dyDescent="0.35">
      <c r="A48" s="2" t="s">
        <v>16</v>
      </c>
      <c r="B48" s="2" t="s">
        <v>17</v>
      </c>
      <c r="C48" s="2" t="s">
        <v>10</v>
      </c>
      <c r="D48" s="3">
        <v>146513.31</v>
      </c>
      <c r="E48" s="3">
        <v>241584.09</v>
      </c>
      <c r="F48" s="3">
        <v>95070.78</v>
      </c>
      <c r="G48" s="2" t="s">
        <v>11</v>
      </c>
      <c r="H48" s="3">
        <v>3148553.47</v>
      </c>
      <c r="J48" s="3">
        <f>SUM(F48:F56)</f>
        <v>-176897.59999999992</v>
      </c>
    </row>
    <row r="49" spans="1:8" x14ac:dyDescent="0.35">
      <c r="A49" s="2" t="s">
        <v>18</v>
      </c>
      <c r="B49" s="2" t="s">
        <v>19</v>
      </c>
      <c r="C49" s="2" t="s">
        <v>10</v>
      </c>
      <c r="D49" s="3">
        <v>1140167.55</v>
      </c>
      <c r="E49" s="3">
        <v>627217.19999999995</v>
      </c>
      <c r="F49" s="3">
        <v>-512950.35</v>
      </c>
      <c r="G49" s="2" t="s">
        <v>11</v>
      </c>
      <c r="H49" s="3">
        <v>26608125.140000001</v>
      </c>
    </row>
    <row r="50" spans="1:8" x14ac:dyDescent="0.35">
      <c r="A50" s="2" t="s">
        <v>211</v>
      </c>
      <c r="B50" s="2" t="s">
        <v>210</v>
      </c>
      <c r="C50" s="2" t="s">
        <v>10</v>
      </c>
      <c r="D50" s="3">
        <v>0</v>
      </c>
      <c r="E50" s="3">
        <v>89743.83</v>
      </c>
      <c r="F50" s="3">
        <v>89743.83</v>
      </c>
      <c r="G50" s="2" t="s">
        <v>11</v>
      </c>
      <c r="H50" s="3">
        <v>0</v>
      </c>
    </row>
    <row r="51" spans="1:8" x14ac:dyDescent="0.35">
      <c r="A51" s="2" t="s">
        <v>209</v>
      </c>
      <c r="B51" s="2" t="s">
        <v>208</v>
      </c>
      <c r="C51" s="2" t="s">
        <v>10</v>
      </c>
      <c r="D51" s="3">
        <v>0</v>
      </c>
      <c r="E51" s="3">
        <v>84655.38</v>
      </c>
      <c r="F51" s="3">
        <v>84655.38</v>
      </c>
      <c r="G51" s="2" t="s">
        <v>11</v>
      </c>
      <c r="H51" s="3">
        <v>389239.17</v>
      </c>
    </row>
    <row r="52" spans="1:8" x14ac:dyDescent="0.35">
      <c r="A52" s="2" t="s">
        <v>107</v>
      </c>
      <c r="B52" s="2" t="s">
        <v>106</v>
      </c>
      <c r="C52" s="2" t="s">
        <v>10</v>
      </c>
      <c r="D52" s="3">
        <v>63010.559999999998</v>
      </c>
      <c r="E52" s="3">
        <v>28801.62</v>
      </c>
      <c r="F52" s="3">
        <v>-34208.94</v>
      </c>
      <c r="G52" s="2" t="s">
        <v>11</v>
      </c>
      <c r="H52" s="3">
        <v>1004384.63</v>
      </c>
    </row>
    <row r="53" spans="1:8" x14ac:dyDescent="0.35">
      <c r="A53" s="2" t="s">
        <v>20</v>
      </c>
      <c r="B53" s="2" t="s">
        <v>21</v>
      </c>
      <c r="C53" s="2" t="s">
        <v>10</v>
      </c>
      <c r="D53" s="3">
        <v>182629.1</v>
      </c>
      <c r="E53" s="3">
        <v>224000.58</v>
      </c>
      <c r="F53" s="3">
        <v>41371.480000000003</v>
      </c>
      <c r="G53" s="2" t="s">
        <v>11</v>
      </c>
      <c r="H53" s="3">
        <v>4681379.3499999996</v>
      </c>
    </row>
    <row r="54" spans="1:8" x14ac:dyDescent="0.35">
      <c r="A54" s="2" t="s">
        <v>207</v>
      </c>
      <c r="B54" s="2" t="s">
        <v>206</v>
      </c>
      <c r="C54" s="2" t="s">
        <v>10</v>
      </c>
      <c r="D54" s="3">
        <v>0</v>
      </c>
      <c r="E54" s="3">
        <v>29712.12</v>
      </c>
      <c r="F54" s="3">
        <v>29712.12</v>
      </c>
      <c r="G54" s="2" t="s">
        <v>11</v>
      </c>
      <c r="H54" s="3">
        <v>0</v>
      </c>
    </row>
    <row r="55" spans="1:8" x14ac:dyDescent="0.35">
      <c r="A55" s="2" t="s">
        <v>205</v>
      </c>
      <c r="B55" s="2" t="s">
        <v>204</v>
      </c>
      <c r="C55" s="2" t="s">
        <v>10</v>
      </c>
      <c r="D55" s="3">
        <v>0</v>
      </c>
      <c r="E55" s="3">
        <v>29708.1</v>
      </c>
      <c r="F55" s="3">
        <v>29708.1</v>
      </c>
      <c r="G55" s="2" t="s">
        <v>11</v>
      </c>
      <c r="H55" s="3">
        <v>93417.45</v>
      </c>
    </row>
    <row r="56" spans="1:8" x14ac:dyDescent="0.35">
      <c r="A56" s="2" t="s">
        <v>203</v>
      </c>
      <c r="B56" s="2" t="s">
        <v>202</v>
      </c>
      <c r="C56" s="2" t="s">
        <v>10</v>
      </c>
      <c r="D56" s="3">
        <v>0</v>
      </c>
      <c r="E56" s="3">
        <v>0</v>
      </c>
      <c r="F56" s="3">
        <v>0</v>
      </c>
      <c r="G56" s="2" t="s">
        <v>11</v>
      </c>
      <c r="H56" s="3">
        <v>0</v>
      </c>
    </row>
    <row r="57" spans="1:8" x14ac:dyDescent="0.35">
      <c r="A57" s="2" t="s">
        <v>155</v>
      </c>
      <c r="B57" s="2" t="s">
        <v>154</v>
      </c>
      <c r="C57" s="2" t="s">
        <v>10</v>
      </c>
      <c r="D57" s="3">
        <v>0</v>
      </c>
      <c r="E57" s="3">
        <v>11550</v>
      </c>
      <c r="F57" s="3">
        <v>11550</v>
      </c>
      <c r="G57" s="2" t="s">
        <v>11</v>
      </c>
      <c r="H57" s="3">
        <v>737107.73</v>
      </c>
    </row>
    <row r="58" spans="1:8" x14ac:dyDescent="0.35">
      <c r="A58" s="2" t="s">
        <v>105</v>
      </c>
      <c r="B58" s="2" t="s">
        <v>104</v>
      </c>
      <c r="C58" s="2" t="s">
        <v>10</v>
      </c>
      <c r="D58" s="3">
        <v>2097.73</v>
      </c>
      <c r="E58" s="3">
        <v>3830.01</v>
      </c>
      <c r="F58" s="3">
        <v>1732.28</v>
      </c>
      <c r="G58" s="2" t="s">
        <v>11</v>
      </c>
      <c r="H58" s="3">
        <v>80967.8</v>
      </c>
    </row>
    <row r="59" spans="1:8" x14ac:dyDescent="0.35">
      <c r="A59" s="2" t="s">
        <v>22</v>
      </c>
      <c r="B59" s="2" t="s">
        <v>23</v>
      </c>
      <c r="C59" s="2" t="s">
        <v>10</v>
      </c>
      <c r="D59" s="3">
        <v>51604.57</v>
      </c>
      <c r="E59" s="3">
        <v>16175.01</v>
      </c>
      <c r="F59" s="3">
        <v>-35429.56</v>
      </c>
      <c r="G59" s="2" t="s">
        <v>11</v>
      </c>
      <c r="H59" s="3">
        <v>614159.48</v>
      </c>
    </row>
    <row r="60" spans="1:8" x14ac:dyDescent="0.35">
      <c r="A60" s="2" t="s">
        <v>103</v>
      </c>
      <c r="B60" s="2" t="s">
        <v>102</v>
      </c>
      <c r="C60" s="2" t="s">
        <v>10</v>
      </c>
      <c r="D60" s="3">
        <v>117.46</v>
      </c>
      <c r="E60" s="3">
        <v>624.99</v>
      </c>
      <c r="F60" s="3">
        <v>507.53</v>
      </c>
      <c r="G60" s="2" t="s">
        <v>11</v>
      </c>
      <c r="H60" s="3">
        <v>49932.1</v>
      </c>
    </row>
    <row r="61" spans="1:8" x14ac:dyDescent="0.35">
      <c r="A61" s="2" t="s">
        <v>24</v>
      </c>
      <c r="B61" s="2" t="s">
        <v>25</v>
      </c>
      <c r="C61" s="2" t="s">
        <v>10</v>
      </c>
      <c r="D61" s="3">
        <v>3516.21</v>
      </c>
      <c r="E61" s="3">
        <v>15000</v>
      </c>
      <c r="F61" s="3">
        <v>11483.79</v>
      </c>
      <c r="G61" s="2" t="s">
        <v>11</v>
      </c>
      <c r="H61" s="3">
        <v>347798.02</v>
      </c>
    </row>
    <row r="62" spans="1:8" x14ac:dyDescent="0.35">
      <c r="A62" s="2" t="s">
        <v>201</v>
      </c>
      <c r="B62" s="2" t="s">
        <v>200</v>
      </c>
      <c r="C62" s="2" t="s">
        <v>10</v>
      </c>
      <c r="D62" s="3">
        <v>0</v>
      </c>
      <c r="E62" s="3">
        <v>624.99</v>
      </c>
      <c r="F62" s="3">
        <v>624.99</v>
      </c>
      <c r="G62" s="2" t="s">
        <v>11</v>
      </c>
      <c r="H62" s="3">
        <v>62170.32</v>
      </c>
    </row>
    <row r="63" spans="1:8" x14ac:dyDescent="0.35">
      <c r="A63" s="2" t="s">
        <v>101</v>
      </c>
      <c r="B63" s="2" t="s">
        <v>100</v>
      </c>
      <c r="C63" s="2" t="s">
        <v>10</v>
      </c>
      <c r="D63" s="3">
        <v>802.24</v>
      </c>
      <c r="E63" s="3">
        <v>3750</v>
      </c>
      <c r="F63" s="3">
        <v>2947.76</v>
      </c>
      <c r="G63" s="2" t="s">
        <v>11</v>
      </c>
      <c r="H63" s="3">
        <v>79548.37</v>
      </c>
    </row>
    <row r="64" spans="1:8" x14ac:dyDescent="0.35">
      <c r="A64" s="2" t="s">
        <v>149</v>
      </c>
      <c r="B64" s="2" t="s">
        <v>148</v>
      </c>
      <c r="C64" s="2" t="s">
        <v>10</v>
      </c>
      <c r="D64" s="3">
        <v>0</v>
      </c>
      <c r="E64" s="3">
        <v>0</v>
      </c>
      <c r="F64" s="3">
        <v>0</v>
      </c>
      <c r="G64" s="2" t="s">
        <v>11</v>
      </c>
      <c r="H64" s="3">
        <v>-4106.3500000000004</v>
      </c>
    </row>
    <row r="65" spans="1:8" x14ac:dyDescent="0.35">
      <c r="A65" s="2" t="s">
        <v>199</v>
      </c>
      <c r="B65" s="2" t="s">
        <v>198</v>
      </c>
      <c r="C65" s="2" t="s">
        <v>10</v>
      </c>
      <c r="D65" s="3">
        <v>0</v>
      </c>
      <c r="E65" s="3">
        <v>0</v>
      </c>
      <c r="F65" s="3">
        <v>0</v>
      </c>
      <c r="G65" s="2" t="s">
        <v>11</v>
      </c>
      <c r="H65" s="3">
        <v>2848.05</v>
      </c>
    </row>
    <row r="66" spans="1:8" x14ac:dyDescent="0.35">
      <c r="A66" s="2" t="s">
        <v>99</v>
      </c>
      <c r="B66" s="2" t="s">
        <v>98</v>
      </c>
      <c r="C66" s="2" t="s">
        <v>10</v>
      </c>
      <c r="D66" s="3">
        <v>141.43</v>
      </c>
      <c r="E66" s="3">
        <v>249.99</v>
      </c>
      <c r="F66" s="3">
        <v>108.56</v>
      </c>
      <c r="G66" s="2" t="s">
        <v>11</v>
      </c>
      <c r="H66" s="3">
        <v>5898.16</v>
      </c>
    </row>
    <row r="67" spans="1:8" x14ac:dyDescent="0.35">
      <c r="A67" s="2" t="s">
        <v>26</v>
      </c>
      <c r="B67" s="2" t="s">
        <v>27</v>
      </c>
      <c r="C67" s="2" t="s">
        <v>10</v>
      </c>
      <c r="D67" s="3">
        <v>10745.76</v>
      </c>
      <c r="E67" s="3">
        <v>9999.99</v>
      </c>
      <c r="F67" s="3">
        <v>-745.77</v>
      </c>
      <c r="G67" s="2" t="s">
        <v>11</v>
      </c>
      <c r="H67" s="3">
        <v>311004.27</v>
      </c>
    </row>
    <row r="68" spans="1:8" x14ac:dyDescent="0.35">
      <c r="A68" s="2" t="s">
        <v>197</v>
      </c>
      <c r="B68" s="2" t="s">
        <v>196</v>
      </c>
      <c r="C68" s="2" t="s">
        <v>10</v>
      </c>
      <c r="D68" s="3">
        <v>0</v>
      </c>
      <c r="E68" s="3">
        <v>0</v>
      </c>
      <c r="F68" s="3">
        <v>0</v>
      </c>
      <c r="G68" s="2" t="s">
        <v>11</v>
      </c>
      <c r="H68" s="3">
        <v>0</v>
      </c>
    </row>
    <row r="69" spans="1:8" x14ac:dyDescent="0.35">
      <c r="A69" s="2" t="s">
        <v>97</v>
      </c>
      <c r="B69" s="2" t="s">
        <v>96</v>
      </c>
      <c r="C69" s="2" t="s">
        <v>10</v>
      </c>
      <c r="D69" s="3">
        <v>1265.67</v>
      </c>
      <c r="E69" s="3">
        <v>1125</v>
      </c>
      <c r="F69" s="3">
        <v>-140.66999999999999</v>
      </c>
      <c r="G69" s="2" t="s">
        <v>11</v>
      </c>
      <c r="H69" s="3">
        <v>30262.55</v>
      </c>
    </row>
    <row r="70" spans="1:8" x14ac:dyDescent="0.35">
      <c r="A70" s="2" t="s">
        <v>95</v>
      </c>
      <c r="B70" s="2" t="s">
        <v>94</v>
      </c>
      <c r="C70" s="2" t="s">
        <v>10</v>
      </c>
      <c r="D70" s="3">
        <v>5735.45</v>
      </c>
      <c r="E70" s="3">
        <v>2000.01</v>
      </c>
      <c r="F70" s="3">
        <v>-3735.44</v>
      </c>
      <c r="G70" s="2" t="s">
        <v>11</v>
      </c>
      <c r="H70" s="3">
        <v>62966.01</v>
      </c>
    </row>
    <row r="71" spans="1:8" x14ac:dyDescent="0.35">
      <c r="A71" s="2" t="s">
        <v>28</v>
      </c>
      <c r="B71" s="2" t="s">
        <v>29</v>
      </c>
      <c r="C71" s="2" t="s">
        <v>10</v>
      </c>
      <c r="D71" s="3">
        <v>635.92999999999995</v>
      </c>
      <c r="E71" s="3">
        <v>624.99</v>
      </c>
      <c r="F71" s="3">
        <v>-10.94</v>
      </c>
      <c r="G71" s="2" t="s">
        <v>11</v>
      </c>
      <c r="H71" s="3">
        <v>17339.77</v>
      </c>
    </row>
    <row r="72" spans="1:8" x14ac:dyDescent="0.35">
      <c r="A72" s="2" t="s">
        <v>93</v>
      </c>
      <c r="B72" s="2" t="s">
        <v>92</v>
      </c>
      <c r="C72" s="2" t="s">
        <v>10</v>
      </c>
      <c r="D72" s="3">
        <v>75746.649999999994</v>
      </c>
      <c r="E72" s="3">
        <v>75127.259999999995</v>
      </c>
      <c r="F72" s="3">
        <v>-619.39</v>
      </c>
      <c r="G72" s="2" t="s">
        <v>11</v>
      </c>
      <c r="H72" s="3">
        <v>1883775.6</v>
      </c>
    </row>
    <row r="73" spans="1:8" x14ac:dyDescent="0.35">
      <c r="A73" s="2" t="s">
        <v>91</v>
      </c>
      <c r="B73" s="2" t="s">
        <v>90</v>
      </c>
      <c r="C73" s="2" t="s">
        <v>10</v>
      </c>
      <c r="D73" s="3">
        <v>11410.32</v>
      </c>
      <c r="E73" s="3">
        <v>0</v>
      </c>
      <c r="F73" s="3">
        <v>-11410.32</v>
      </c>
      <c r="G73" s="2" t="s">
        <v>11</v>
      </c>
      <c r="H73" s="3">
        <v>69674.97</v>
      </c>
    </row>
    <row r="74" spans="1:8" x14ac:dyDescent="0.35">
      <c r="A74" s="2" t="s">
        <v>195</v>
      </c>
      <c r="B74" s="2" t="s">
        <v>194</v>
      </c>
      <c r="C74" s="2" t="s">
        <v>10</v>
      </c>
      <c r="D74" s="3">
        <v>0</v>
      </c>
      <c r="E74" s="3">
        <v>0</v>
      </c>
      <c r="F74" s="3">
        <v>0</v>
      </c>
      <c r="G74" s="2" t="s">
        <v>11</v>
      </c>
      <c r="H74" s="3">
        <v>294.12</v>
      </c>
    </row>
    <row r="75" spans="1:8" x14ac:dyDescent="0.35">
      <c r="A75" s="2" t="s">
        <v>89</v>
      </c>
      <c r="B75" s="2" t="s">
        <v>88</v>
      </c>
      <c r="C75" s="2" t="s">
        <v>10</v>
      </c>
      <c r="D75" s="3">
        <v>281.37</v>
      </c>
      <c r="E75" s="3">
        <v>0</v>
      </c>
      <c r="F75" s="3">
        <v>-281.37</v>
      </c>
      <c r="G75" s="2" t="s">
        <v>11</v>
      </c>
      <c r="H75" s="3">
        <v>-33230.949999999997</v>
      </c>
    </row>
    <row r="76" spans="1:8" x14ac:dyDescent="0.35">
      <c r="A76" s="2" t="s">
        <v>193</v>
      </c>
      <c r="B76" s="2" t="s">
        <v>192</v>
      </c>
      <c r="C76" s="2" t="s">
        <v>10</v>
      </c>
      <c r="D76" s="3">
        <v>0</v>
      </c>
      <c r="E76" s="3">
        <v>0</v>
      </c>
      <c r="F76" s="3">
        <v>0</v>
      </c>
      <c r="G76" s="2" t="s">
        <v>11</v>
      </c>
      <c r="H76" s="3">
        <v>0</v>
      </c>
    </row>
    <row r="77" spans="1:8" x14ac:dyDescent="0.35">
      <c r="A77" s="2" t="s">
        <v>87</v>
      </c>
      <c r="B77" s="2" t="s">
        <v>86</v>
      </c>
      <c r="C77" s="2" t="s">
        <v>10</v>
      </c>
      <c r="D77" s="3">
        <v>8081.36</v>
      </c>
      <c r="E77" s="3">
        <v>2337.5100000000002</v>
      </c>
      <c r="F77" s="3">
        <v>-5743.85</v>
      </c>
      <c r="G77" s="2" t="s">
        <v>11</v>
      </c>
      <c r="H77" s="3">
        <v>80301.08</v>
      </c>
    </row>
    <row r="78" spans="1:8" x14ac:dyDescent="0.35">
      <c r="A78" s="2" t="s">
        <v>85</v>
      </c>
      <c r="B78" s="2" t="s">
        <v>84</v>
      </c>
      <c r="C78" s="2" t="s">
        <v>10</v>
      </c>
      <c r="D78" s="3">
        <v>2759.4</v>
      </c>
      <c r="E78" s="3">
        <v>3750</v>
      </c>
      <c r="F78" s="3">
        <v>990.6</v>
      </c>
      <c r="G78" s="2" t="s">
        <v>11</v>
      </c>
      <c r="H78" s="3">
        <v>91152.94</v>
      </c>
    </row>
    <row r="79" spans="1:8" x14ac:dyDescent="0.35">
      <c r="A79" s="2" t="s">
        <v>83</v>
      </c>
      <c r="B79" s="2" t="s">
        <v>82</v>
      </c>
      <c r="C79" s="2" t="s">
        <v>10</v>
      </c>
      <c r="D79" s="3">
        <v>3633</v>
      </c>
      <c r="E79" s="3">
        <v>3750</v>
      </c>
      <c r="F79" s="3">
        <v>117</v>
      </c>
      <c r="G79" s="2" t="s">
        <v>11</v>
      </c>
      <c r="H79" s="3">
        <v>98536.2</v>
      </c>
    </row>
    <row r="80" spans="1:8" x14ac:dyDescent="0.35">
      <c r="A80" s="2" t="s">
        <v>81</v>
      </c>
      <c r="B80" s="2" t="s">
        <v>80</v>
      </c>
      <c r="C80" s="2" t="s">
        <v>10</v>
      </c>
      <c r="D80" s="3">
        <v>6277.6</v>
      </c>
      <c r="E80" s="3">
        <v>2499.9899999999998</v>
      </c>
      <c r="F80" s="3">
        <v>-3777.61</v>
      </c>
      <c r="G80" s="2" t="s">
        <v>11</v>
      </c>
      <c r="H80" s="3">
        <v>49952</v>
      </c>
    </row>
    <row r="81" spans="1:8" x14ac:dyDescent="0.35">
      <c r="A81" s="2" t="s">
        <v>30</v>
      </c>
      <c r="B81" s="2" t="s">
        <v>31</v>
      </c>
      <c r="C81" s="2" t="s">
        <v>10</v>
      </c>
      <c r="D81" s="3">
        <v>40046.400000000001</v>
      </c>
      <c r="E81" s="3">
        <v>28687.53</v>
      </c>
      <c r="F81" s="3">
        <v>-11358.87</v>
      </c>
      <c r="G81" s="2" t="s">
        <v>11</v>
      </c>
      <c r="H81" s="3">
        <v>809809.43</v>
      </c>
    </row>
    <row r="82" spans="1:8" x14ac:dyDescent="0.35">
      <c r="A82" s="2" t="s">
        <v>191</v>
      </c>
      <c r="B82" s="2" t="s">
        <v>190</v>
      </c>
      <c r="C82" s="2" t="s">
        <v>10</v>
      </c>
      <c r="D82" s="3">
        <v>0</v>
      </c>
      <c r="E82" s="3">
        <v>0</v>
      </c>
      <c r="F82" s="3">
        <v>0</v>
      </c>
      <c r="G82" s="2" t="s">
        <v>11</v>
      </c>
      <c r="H82" s="3">
        <v>14502.89</v>
      </c>
    </row>
    <row r="83" spans="1:8" x14ac:dyDescent="0.35">
      <c r="A83" s="2" t="s">
        <v>79</v>
      </c>
      <c r="B83" s="2" t="s">
        <v>78</v>
      </c>
      <c r="C83" s="2" t="s">
        <v>10</v>
      </c>
      <c r="D83" s="3">
        <v>3521.65</v>
      </c>
      <c r="E83" s="3">
        <v>4448.1899999999996</v>
      </c>
      <c r="F83" s="3">
        <v>926.54</v>
      </c>
      <c r="G83" s="2" t="s">
        <v>11</v>
      </c>
      <c r="H83" s="3">
        <v>258820.63</v>
      </c>
    </row>
    <row r="84" spans="1:8" x14ac:dyDescent="0.35">
      <c r="A84" s="2" t="s">
        <v>77</v>
      </c>
      <c r="B84" s="2" t="s">
        <v>76</v>
      </c>
      <c r="C84" s="2" t="s">
        <v>10</v>
      </c>
      <c r="D84" s="3">
        <v>6767.42</v>
      </c>
      <c r="E84" s="3">
        <v>3750.03</v>
      </c>
      <c r="F84" s="3">
        <v>-3017.39</v>
      </c>
      <c r="G84" s="2" t="s">
        <v>11</v>
      </c>
      <c r="H84" s="3">
        <v>112395.32</v>
      </c>
    </row>
    <row r="85" spans="1:8" x14ac:dyDescent="0.35">
      <c r="A85" s="2" t="s">
        <v>32</v>
      </c>
      <c r="B85" s="2" t="s">
        <v>33</v>
      </c>
      <c r="C85" s="2" t="s">
        <v>10</v>
      </c>
      <c r="D85" s="3">
        <v>45841.06</v>
      </c>
      <c r="E85" s="3">
        <v>22749.99</v>
      </c>
      <c r="F85" s="3">
        <v>-23091.07</v>
      </c>
      <c r="G85" s="2" t="s">
        <v>11</v>
      </c>
      <c r="H85" s="3">
        <v>579015.91</v>
      </c>
    </row>
    <row r="86" spans="1:8" x14ac:dyDescent="0.35">
      <c r="A86" s="2" t="s">
        <v>75</v>
      </c>
      <c r="B86" s="2" t="s">
        <v>74</v>
      </c>
      <c r="C86" s="2" t="s">
        <v>10</v>
      </c>
      <c r="D86" s="3">
        <v>23605.96</v>
      </c>
      <c r="E86" s="3">
        <v>11987.52</v>
      </c>
      <c r="F86" s="3">
        <v>-11618.44</v>
      </c>
      <c r="G86" s="2" t="s">
        <v>11</v>
      </c>
      <c r="H86" s="3">
        <v>244707.05</v>
      </c>
    </row>
    <row r="87" spans="1:8" x14ac:dyDescent="0.35">
      <c r="A87" s="2" t="s">
        <v>189</v>
      </c>
      <c r="B87" s="2" t="s">
        <v>188</v>
      </c>
      <c r="C87" s="2" t="s">
        <v>10</v>
      </c>
      <c r="D87" s="3">
        <v>0</v>
      </c>
      <c r="E87" s="3">
        <v>0</v>
      </c>
      <c r="F87" s="3">
        <v>0</v>
      </c>
      <c r="G87" s="2" t="s">
        <v>11</v>
      </c>
      <c r="H87" s="3">
        <v>0</v>
      </c>
    </row>
    <row r="88" spans="1:8" x14ac:dyDescent="0.35">
      <c r="A88" s="2" t="s">
        <v>73</v>
      </c>
      <c r="B88" s="2" t="s">
        <v>72</v>
      </c>
      <c r="C88" s="2" t="s">
        <v>10</v>
      </c>
      <c r="D88" s="3">
        <v>6551.91</v>
      </c>
      <c r="E88" s="3">
        <v>9000</v>
      </c>
      <c r="F88" s="3">
        <v>2448.09</v>
      </c>
      <c r="G88" s="2" t="s">
        <v>11</v>
      </c>
      <c r="H88" s="3">
        <v>240056.37</v>
      </c>
    </row>
    <row r="89" spans="1:8" x14ac:dyDescent="0.35">
      <c r="A89" s="2" t="s">
        <v>71</v>
      </c>
      <c r="B89" s="2" t="s">
        <v>70</v>
      </c>
      <c r="C89" s="2" t="s">
        <v>10</v>
      </c>
      <c r="D89" s="3">
        <v>5883.38</v>
      </c>
      <c r="E89" s="3">
        <v>4162.5</v>
      </c>
      <c r="F89" s="3">
        <v>-1720.88</v>
      </c>
      <c r="G89" s="2" t="s">
        <v>11</v>
      </c>
      <c r="H89" s="3">
        <v>82643.850000000006</v>
      </c>
    </row>
    <row r="90" spans="1:8" x14ac:dyDescent="0.35">
      <c r="A90" s="2" t="s">
        <v>34</v>
      </c>
      <c r="B90" s="2" t="s">
        <v>35</v>
      </c>
      <c r="C90" s="2" t="s">
        <v>10</v>
      </c>
      <c r="D90" s="3">
        <v>84428.55</v>
      </c>
      <c r="E90" s="3">
        <v>55150.05</v>
      </c>
      <c r="F90" s="3">
        <v>-29278.5</v>
      </c>
      <c r="G90" s="2" t="s">
        <v>11</v>
      </c>
      <c r="H90" s="3">
        <v>884857.13</v>
      </c>
    </row>
    <row r="91" spans="1:8" x14ac:dyDescent="0.35">
      <c r="A91" s="2" t="s">
        <v>69</v>
      </c>
      <c r="B91" s="2" t="s">
        <v>68</v>
      </c>
      <c r="C91" s="2" t="s">
        <v>10</v>
      </c>
      <c r="D91" s="3">
        <v>13292</v>
      </c>
      <c r="E91" s="3">
        <v>17648.82</v>
      </c>
      <c r="F91" s="3">
        <v>4356.82</v>
      </c>
      <c r="G91" s="2" t="s">
        <v>11</v>
      </c>
      <c r="H91" s="3">
        <v>442176</v>
      </c>
    </row>
    <row r="92" spans="1:8" x14ac:dyDescent="0.35">
      <c r="A92" s="2" t="s">
        <v>67</v>
      </c>
      <c r="B92" s="2" t="s">
        <v>66</v>
      </c>
      <c r="C92" s="2" t="s">
        <v>10</v>
      </c>
      <c r="D92" s="3">
        <v>19340.61</v>
      </c>
      <c r="E92" s="3">
        <v>13012.17</v>
      </c>
      <c r="F92" s="3">
        <v>-6328.44</v>
      </c>
      <c r="G92" s="2" t="s">
        <v>11</v>
      </c>
      <c r="H92" s="3">
        <v>186251.22</v>
      </c>
    </row>
    <row r="93" spans="1:8" x14ac:dyDescent="0.35">
      <c r="A93" s="2" t="s">
        <v>65</v>
      </c>
      <c r="B93" s="2" t="s">
        <v>64</v>
      </c>
      <c r="C93" s="2" t="s">
        <v>10</v>
      </c>
      <c r="D93" s="3">
        <v>69224.72</v>
      </c>
      <c r="E93" s="3">
        <v>71800.89</v>
      </c>
      <c r="F93" s="3">
        <v>2576.17</v>
      </c>
      <c r="G93" s="2" t="s">
        <v>11</v>
      </c>
      <c r="H93" s="3">
        <v>3415890.17</v>
      </c>
    </row>
    <row r="94" spans="1:8" x14ac:dyDescent="0.35">
      <c r="A94" s="2" t="s">
        <v>63</v>
      </c>
      <c r="B94" s="2" t="s">
        <v>62</v>
      </c>
      <c r="C94" s="2" t="s">
        <v>10</v>
      </c>
      <c r="D94" s="3">
        <v>40733.519999999997</v>
      </c>
      <c r="E94" s="3">
        <v>41157.24</v>
      </c>
      <c r="F94" s="3">
        <v>423.72</v>
      </c>
      <c r="G94" s="2" t="s">
        <v>11</v>
      </c>
      <c r="H94" s="3">
        <v>405230.08000000002</v>
      </c>
    </row>
    <row r="95" spans="1:8" x14ac:dyDescent="0.35">
      <c r="A95" s="2" t="s">
        <v>61</v>
      </c>
      <c r="B95" s="2" t="s">
        <v>60</v>
      </c>
      <c r="C95" s="2" t="s">
        <v>10</v>
      </c>
      <c r="D95" s="3">
        <v>32895.440000000002</v>
      </c>
      <c r="E95" s="3">
        <v>21180.9</v>
      </c>
      <c r="F95" s="3">
        <v>-11714.54</v>
      </c>
      <c r="G95" s="2" t="s">
        <v>11</v>
      </c>
      <c r="H95" s="3">
        <v>221720.21</v>
      </c>
    </row>
    <row r="96" spans="1:8" x14ac:dyDescent="0.35">
      <c r="A96" s="2" t="s">
        <v>187</v>
      </c>
      <c r="B96" s="2" t="s">
        <v>186</v>
      </c>
      <c r="C96" s="2" t="s">
        <v>10</v>
      </c>
      <c r="D96" s="3">
        <v>0</v>
      </c>
      <c r="E96" s="3">
        <v>1250.01</v>
      </c>
      <c r="F96" s="3">
        <v>1250.01</v>
      </c>
      <c r="G96" s="2" t="s">
        <v>11</v>
      </c>
      <c r="H96" s="3">
        <v>35692.71</v>
      </c>
    </row>
    <row r="97" spans="1:8" x14ac:dyDescent="0.35">
      <c r="A97" s="2" t="s">
        <v>59</v>
      </c>
      <c r="B97" s="2" t="s">
        <v>58</v>
      </c>
      <c r="C97" s="2" t="s">
        <v>10</v>
      </c>
      <c r="D97" s="3">
        <v>4456.3999999999996</v>
      </c>
      <c r="E97" s="3">
        <v>8599.98</v>
      </c>
      <c r="F97" s="3">
        <v>4143.58</v>
      </c>
      <c r="G97" s="2" t="s">
        <v>11</v>
      </c>
      <c r="H97" s="3">
        <v>125434.52</v>
      </c>
    </row>
    <row r="98" spans="1:8" x14ac:dyDescent="0.35">
      <c r="A98" s="2" t="s">
        <v>57</v>
      </c>
      <c r="B98" s="2" t="s">
        <v>56</v>
      </c>
      <c r="C98" s="2" t="s">
        <v>10</v>
      </c>
      <c r="D98" s="3">
        <v>6221.35</v>
      </c>
      <c r="E98" s="3">
        <v>1106.25</v>
      </c>
      <c r="F98" s="3">
        <v>-5115.1000000000004</v>
      </c>
      <c r="G98" s="2" t="s">
        <v>11</v>
      </c>
      <c r="H98" s="3">
        <v>35143.81</v>
      </c>
    </row>
    <row r="99" spans="1:8" x14ac:dyDescent="0.35">
      <c r="A99" s="2" t="s">
        <v>55</v>
      </c>
      <c r="B99" s="2" t="s">
        <v>54</v>
      </c>
      <c r="C99" s="2" t="s">
        <v>10</v>
      </c>
      <c r="D99" s="3">
        <v>4426.5</v>
      </c>
      <c r="E99" s="3">
        <v>3417.36</v>
      </c>
      <c r="F99" s="3">
        <v>-1009.14</v>
      </c>
      <c r="G99" s="2" t="s">
        <v>11</v>
      </c>
      <c r="H99" s="3">
        <v>115150.58</v>
      </c>
    </row>
    <row r="100" spans="1:8" x14ac:dyDescent="0.35">
      <c r="A100" s="2" t="s">
        <v>153</v>
      </c>
      <c r="B100" s="2" t="s">
        <v>152</v>
      </c>
      <c r="C100" s="2" t="s">
        <v>10</v>
      </c>
      <c r="D100" s="3">
        <v>0</v>
      </c>
      <c r="E100" s="3">
        <v>2437.5</v>
      </c>
      <c r="F100" s="3">
        <v>2437.5</v>
      </c>
      <c r="G100" s="2" t="s">
        <v>11</v>
      </c>
      <c r="H100" s="3">
        <v>27697.51</v>
      </c>
    </row>
    <row r="101" spans="1:8" x14ac:dyDescent="0.35">
      <c r="A101" s="2" t="s">
        <v>53</v>
      </c>
      <c r="B101" s="2" t="s">
        <v>52</v>
      </c>
      <c r="C101" s="2" t="s">
        <v>10</v>
      </c>
      <c r="D101" s="3">
        <v>22424.97</v>
      </c>
      <c r="E101" s="3">
        <v>18988.14</v>
      </c>
      <c r="F101" s="3">
        <v>-3436.83</v>
      </c>
      <c r="G101" s="2" t="s">
        <v>11</v>
      </c>
      <c r="H101" s="3">
        <v>407465.37</v>
      </c>
    </row>
    <row r="102" spans="1:8" x14ac:dyDescent="0.35">
      <c r="A102" s="2" t="s">
        <v>51</v>
      </c>
      <c r="B102" s="2" t="s">
        <v>50</v>
      </c>
      <c r="C102" s="2" t="s">
        <v>10</v>
      </c>
      <c r="D102" s="3">
        <v>2306.2600000000002</v>
      </c>
      <c r="E102" s="3">
        <v>1675.02</v>
      </c>
      <c r="F102" s="3">
        <v>-631.24</v>
      </c>
      <c r="G102" s="2" t="s">
        <v>11</v>
      </c>
      <c r="H102" s="3">
        <v>40694.07</v>
      </c>
    </row>
    <row r="103" spans="1:8" x14ac:dyDescent="0.35">
      <c r="A103" s="2" t="s">
        <v>49</v>
      </c>
      <c r="B103" s="2" t="s">
        <v>48</v>
      </c>
      <c r="C103" s="2" t="s">
        <v>10</v>
      </c>
      <c r="D103" s="3">
        <v>6949.99</v>
      </c>
      <c r="E103" s="3">
        <v>6624.99</v>
      </c>
      <c r="F103" s="3">
        <v>-325</v>
      </c>
      <c r="G103" s="2" t="s">
        <v>11</v>
      </c>
      <c r="H103" s="3">
        <v>157281.67000000001</v>
      </c>
    </row>
    <row r="104" spans="1:8" x14ac:dyDescent="0.35">
      <c r="A104" s="2" t="s">
        <v>47</v>
      </c>
      <c r="B104" s="2" t="s">
        <v>46</v>
      </c>
      <c r="C104" s="2" t="s">
        <v>10</v>
      </c>
      <c r="D104" s="3">
        <v>23970.66</v>
      </c>
      <c r="E104" s="3">
        <v>20753.52</v>
      </c>
      <c r="F104" s="3">
        <v>-3217.14</v>
      </c>
      <c r="G104" s="2" t="s">
        <v>11</v>
      </c>
      <c r="H104" s="3">
        <v>289469.15999999997</v>
      </c>
    </row>
    <row r="105" spans="1:8" x14ac:dyDescent="0.35">
      <c r="A105" s="2" t="s">
        <v>45</v>
      </c>
      <c r="B105" s="2" t="s">
        <v>44</v>
      </c>
      <c r="C105" s="2" t="s">
        <v>10</v>
      </c>
      <c r="D105" s="3">
        <v>1463.22</v>
      </c>
      <c r="E105" s="3">
        <v>8625.0300000000007</v>
      </c>
      <c r="F105" s="3">
        <v>7161.81</v>
      </c>
      <c r="G105" s="2" t="s">
        <v>11</v>
      </c>
      <c r="H105" s="3">
        <v>166005.72</v>
      </c>
    </row>
    <row r="106" spans="1:8" x14ac:dyDescent="0.35">
      <c r="A106" s="2" t="s">
        <v>43</v>
      </c>
      <c r="B106" s="2" t="s">
        <v>42</v>
      </c>
      <c r="C106" s="2" t="s">
        <v>10</v>
      </c>
      <c r="D106" s="3">
        <v>4209.24</v>
      </c>
      <c r="E106" s="3">
        <v>0</v>
      </c>
      <c r="F106" s="3">
        <v>-4209.24</v>
      </c>
      <c r="G106" s="2" t="s">
        <v>11</v>
      </c>
      <c r="H106" s="3">
        <v>4209.24</v>
      </c>
    </row>
    <row r="107" spans="1:8" x14ac:dyDescent="0.35">
      <c r="A107" s="2" t="s">
        <v>41</v>
      </c>
      <c r="B107" s="2" t="s">
        <v>40</v>
      </c>
      <c r="C107" s="2" t="s">
        <v>10</v>
      </c>
      <c r="D107" s="3">
        <v>-70756.929999999993</v>
      </c>
      <c r="E107" s="3">
        <v>0</v>
      </c>
      <c r="F107" s="3">
        <v>70756.929999999993</v>
      </c>
      <c r="G107" s="2" t="s">
        <v>11</v>
      </c>
      <c r="H107" s="3">
        <v>-158304.32999999999</v>
      </c>
    </row>
    <row r="108" spans="1:8" x14ac:dyDescent="0.35">
      <c r="A108" s="2" t="s">
        <v>151</v>
      </c>
      <c r="B108" s="2" t="s">
        <v>150</v>
      </c>
      <c r="C108" s="2" t="s">
        <v>10</v>
      </c>
      <c r="D108" s="3">
        <v>2712.06</v>
      </c>
      <c r="E108" s="3">
        <v>706.92</v>
      </c>
      <c r="F108" s="3">
        <v>-2005.14</v>
      </c>
      <c r="G108" s="2" t="s">
        <v>11</v>
      </c>
      <c r="H108" s="3">
        <v>23933.46</v>
      </c>
    </row>
    <row r="109" spans="1:8" x14ac:dyDescent="0.35">
      <c r="A109" s="2" t="s">
        <v>185</v>
      </c>
      <c r="B109" s="2" t="s">
        <v>184</v>
      </c>
      <c r="C109" s="2" t="s">
        <v>10</v>
      </c>
      <c r="D109" s="3">
        <v>22500</v>
      </c>
      <c r="E109" s="3">
        <v>22500</v>
      </c>
      <c r="F109" s="3">
        <v>0</v>
      </c>
      <c r="G109" s="2" t="s">
        <v>11</v>
      </c>
      <c r="H109" s="3">
        <v>607500</v>
      </c>
    </row>
    <row r="110" spans="1:8" x14ac:dyDescent="0.35">
      <c r="A110" s="2" t="s">
        <v>183</v>
      </c>
      <c r="B110" s="2" t="s">
        <v>182</v>
      </c>
      <c r="C110" s="2" t="s">
        <v>10</v>
      </c>
      <c r="D110" s="3">
        <v>0</v>
      </c>
      <c r="E110" s="3">
        <v>0</v>
      </c>
      <c r="F110" s="3">
        <v>0</v>
      </c>
      <c r="G110" s="2" t="s">
        <v>11</v>
      </c>
      <c r="H110" s="3">
        <v>0</v>
      </c>
    </row>
    <row r="111" spans="1:8" x14ac:dyDescent="0.35">
      <c r="A111" s="2" t="s">
        <v>39</v>
      </c>
      <c r="B111" s="2" t="s">
        <v>38</v>
      </c>
      <c r="C111" s="2" t="s">
        <v>10</v>
      </c>
      <c r="D111" s="3">
        <v>222473.9</v>
      </c>
      <c r="E111" s="3">
        <v>174312.48</v>
      </c>
      <c r="F111" s="3">
        <v>-48161.42</v>
      </c>
      <c r="G111" s="2" t="s">
        <v>11</v>
      </c>
      <c r="H111" s="3">
        <v>3991027.55</v>
      </c>
    </row>
    <row r="112" spans="1:8" x14ac:dyDescent="0.35">
      <c r="A112" s="2" t="s">
        <v>37</v>
      </c>
      <c r="B112" s="2" t="s">
        <v>36</v>
      </c>
      <c r="C112" s="2" t="s">
        <v>10</v>
      </c>
      <c r="D112" s="3">
        <v>58076.17</v>
      </c>
      <c r="E112" s="3">
        <v>55278.720000000001</v>
      </c>
      <c r="F112" s="3">
        <v>-2797.45</v>
      </c>
      <c r="G112" s="2" t="s">
        <v>11</v>
      </c>
      <c r="H112" s="3">
        <v>1896237.08</v>
      </c>
    </row>
    <row r="113" spans="1:8" x14ac:dyDescent="0.35">
      <c r="A113" s="2" t="s">
        <v>181</v>
      </c>
      <c r="B113" s="2" t="s">
        <v>180</v>
      </c>
      <c r="C113" s="2" t="s">
        <v>10</v>
      </c>
      <c r="D113" s="3">
        <v>100154.01</v>
      </c>
      <c r="E113" s="3">
        <v>100569.21</v>
      </c>
      <c r="F113" s="3">
        <v>415.2</v>
      </c>
      <c r="G113" s="2" t="s">
        <v>11</v>
      </c>
      <c r="H113" s="3">
        <v>2340524.0499999998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workbookViewId="0">
      <pane ySplit="1" topLeftCell="A2" activePane="bottomLeft" state="frozen"/>
      <selection pane="bottomLeft" activeCell="J14" sqref="J14"/>
    </sheetView>
  </sheetViews>
  <sheetFormatPr defaultRowHeight="14.5" x14ac:dyDescent="0.35"/>
  <cols>
    <col min="1" max="1" width="6.36328125" bestFit="1" customWidth="1"/>
    <col min="2" max="2" width="8.54296875" bestFit="1" customWidth="1"/>
    <col min="3" max="3" width="17.54296875" bestFit="1" customWidth="1"/>
    <col min="4" max="4" width="13.54296875" bestFit="1" customWidth="1"/>
    <col min="5" max="5" width="19.453125" bestFit="1" customWidth="1"/>
    <col min="6" max="6" width="18.36328125" bestFit="1" customWidth="1"/>
    <col min="7" max="7" width="15.08984375" bestFit="1" customWidth="1"/>
    <col min="8" max="8" width="16.90625" bestFit="1" customWidth="1"/>
    <col min="10" max="10" width="10.08984375" bestFit="1" customWidth="1"/>
  </cols>
  <sheetData>
    <row r="1" spans="1:1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 x14ac:dyDescent="0.35">
      <c r="A2" s="2" t="s">
        <v>8</v>
      </c>
      <c r="B2" s="2" t="s">
        <v>9</v>
      </c>
      <c r="C2" s="2" t="s">
        <v>10</v>
      </c>
      <c r="D2" s="3">
        <v>-4181.04</v>
      </c>
      <c r="E2" s="3">
        <v>-94818.57</v>
      </c>
      <c r="F2" s="3">
        <v>-90637.53</v>
      </c>
      <c r="G2" s="2" t="s">
        <v>11</v>
      </c>
      <c r="H2" s="3">
        <v>-4181.04</v>
      </c>
    </row>
    <row r="3" spans="1:10" x14ac:dyDescent="0.35">
      <c r="A3" s="2" t="s">
        <v>12</v>
      </c>
      <c r="B3" s="2" t="s">
        <v>13</v>
      </c>
      <c r="C3" s="2" t="s">
        <v>10</v>
      </c>
      <c r="D3" s="3">
        <v>-61947.49</v>
      </c>
      <c r="E3" s="3">
        <v>-784491.6</v>
      </c>
      <c r="F3" s="3">
        <v>-722544.11</v>
      </c>
      <c r="G3" s="2" t="s">
        <v>11</v>
      </c>
      <c r="H3" s="3">
        <v>-61947.49</v>
      </c>
    </row>
    <row r="4" spans="1:10" x14ac:dyDescent="0.35">
      <c r="A4" s="2" t="s">
        <v>14</v>
      </c>
      <c r="B4" s="2" t="s">
        <v>15</v>
      </c>
      <c r="C4" s="2" t="s">
        <v>10</v>
      </c>
      <c r="D4" s="3">
        <v>-83848.95</v>
      </c>
      <c r="E4" s="3">
        <v>-438026.76</v>
      </c>
      <c r="F4" s="3">
        <v>-354177.81</v>
      </c>
      <c r="G4" s="2" t="s">
        <v>11</v>
      </c>
      <c r="H4" s="3">
        <v>-83848.95</v>
      </c>
    </row>
    <row r="5" spans="1:10" x14ac:dyDescent="0.35">
      <c r="A5" s="2" t="s">
        <v>16</v>
      </c>
      <c r="B5" s="2" t="s">
        <v>17</v>
      </c>
      <c r="C5" s="2" t="s">
        <v>10</v>
      </c>
      <c r="D5" s="3">
        <v>117.35</v>
      </c>
      <c r="E5" s="3">
        <v>180765.66</v>
      </c>
      <c r="F5" s="3">
        <v>180648.31</v>
      </c>
      <c r="G5" s="2" t="s">
        <v>11</v>
      </c>
      <c r="H5" s="3">
        <v>117.35</v>
      </c>
      <c r="J5" s="3">
        <f>SUM(H5:H7)</f>
        <v>196610.74</v>
      </c>
    </row>
    <row r="6" spans="1:10" x14ac:dyDescent="0.35">
      <c r="A6" s="2" t="s">
        <v>18</v>
      </c>
      <c r="B6" s="2" t="s">
        <v>19</v>
      </c>
      <c r="C6" s="2" t="s">
        <v>10</v>
      </c>
      <c r="D6" s="3">
        <v>176714.53</v>
      </c>
      <c r="E6" s="3">
        <v>586680.06000000006</v>
      </c>
      <c r="F6" s="3">
        <v>409965.53</v>
      </c>
      <c r="G6" s="2" t="s">
        <v>11</v>
      </c>
      <c r="H6" s="3">
        <v>176714.53</v>
      </c>
    </row>
    <row r="7" spans="1:10" x14ac:dyDescent="0.35">
      <c r="A7" s="2" t="s">
        <v>20</v>
      </c>
      <c r="B7" s="2" t="s">
        <v>21</v>
      </c>
      <c r="C7" s="2" t="s">
        <v>10</v>
      </c>
      <c r="D7" s="3">
        <v>19778.86</v>
      </c>
      <c r="E7" s="3">
        <v>210750.03</v>
      </c>
      <c r="F7" s="3">
        <v>190971.17</v>
      </c>
      <c r="G7" s="2" t="s">
        <v>11</v>
      </c>
      <c r="H7" s="3">
        <v>19778.86</v>
      </c>
    </row>
    <row r="8" spans="1:10" x14ac:dyDescent="0.35">
      <c r="A8" s="2" t="s">
        <v>22</v>
      </c>
      <c r="B8" s="2" t="s">
        <v>23</v>
      </c>
      <c r="C8" s="2" t="s">
        <v>10</v>
      </c>
      <c r="D8" s="3">
        <v>84624.320000000007</v>
      </c>
      <c r="E8" s="3">
        <v>10749.99</v>
      </c>
      <c r="F8" s="3">
        <v>-73874.33</v>
      </c>
      <c r="G8" s="2" t="s">
        <v>11</v>
      </c>
      <c r="H8" s="3">
        <v>88490</v>
      </c>
    </row>
    <row r="9" spans="1:10" x14ac:dyDescent="0.35">
      <c r="A9" s="2" t="s">
        <v>24</v>
      </c>
      <c r="B9" s="2" t="s">
        <v>25</v>
      </c>
      <c r="C9" s="2" t="s">
        <v>10</v>
      </c>
      <c r="D9" s="3">
        <v>45853.120000000003</v>
      </c>
      <c r="E9" s="3">
        <v>15000</v>
      </c>
      <c r="F9" s="3">
        <v>-30853.119999999999</v>
      </c>
      <c r="G9" s="2" t="s">
        <v>11</v>
      </c>
      <c r="H9" s="3">
        <v>49199.99</v>
      </c>
    </row>
    <row r="10" spans="1:10" x14ac:dyDescent="0.35">
      <c r="A10" s="2" t="s">
        <v>26</v>
      </c>
      <c r="B10" s="2" t="s">
        <v>27</v>
      </c>
      <c r="C10" s="2" t="s">
        <v>10</v>
      </c>
      <c r="D10" s="3">
        <v>183.98</v>
      </c>
      <c r="E10" s="3">
        <v>9999.99</v>
      </c>
      <c r="F10" s="3">
        <v>9816.01</v>
      </c>
      <c r="G10" s="2" t="s">
        <v>11</v>
      </c>
      <c r="H10" s="3">
        <v>183.98</v>
      </c>
    </row>
    <row r="11" spans="1:10" x14ac:dyDescent="0.35">
      <c r="A11" s="2" t="s">
        <v>28</v>
      </c>
      <c r="B11" s="2" t="s">
        <v>29</v>
      </c>
      <c r="C11" s="2" t="s">
        <v>10</v>
      </c>
      <c r="D11" s="3">
        <v>439.41</v>
      </c>
      <c r="E11" s="3">
        <v>624.99</v>
      </c>
      <c r="F11" s="3">
        <v>185.58</v>
      </c>
      <c r="G11" s="2" t="s">
        <v>11</v>
      </c>
      <c r="H11" s="3">
        <v>439.41</v>
      </c>
    </row>
    <row r="12" spans="1:10" x14ac:dyDescent="0.35">
      <c r="A12" s="2" t="s">
        <v>30</v>
      </c>
      <c r="B12" s="2" t="s">
        <v>31</v>
      </c>
      <c r="C12" s="2" t="s">
        <v>10</v>
      </c>
      <c r="D12" s="3">
        <v>884.46</v>
      </c>
      <c r="E12" s="3">
        <v>6000</v>
      </c>
      <c r="F12" s="3">
        <v>5115.54</v>
      </c>
      <c r="G12" s="2" t="s">
        <v>11</v>
      </c>
      <c r="H12" s="3">
        <v>884.46</v>
      </c>
    </row>
    <row r="13" spans="1:10" x14ac:dyDescent="0.35">
      <c r="A13" s="2" t="s">
        <v>32</v>
      </c>
      <c r="B13" s="2" t="s">
        <v>33</v>
      </c>
      <c r="C13" s="2" t="s">
        <v>10</v>
      </c>
      <c r="D13" s="3">
        <v>3910.48</v>
      </c>
      <c r="E13" s="3">
        <v>9999.99</v>
      </c>
      <c r="F13" s="3">
        <v>6089.51</v>
      </c>
      <c r="G13" s="2" t="s">
        <v>11</v>
      </c>
      <c r="H13" s="3">
        <v>3910.48</v>
      </c>
    </row>
    <row r="14" spans="1:10" x14ac:dyDescent="0.35">
      <c r="A14" s="2" t="s">
        <v>34</v>
      </c>
      <c r="B14" s="2" t="s">
        <v>35</v>
      </c>
      <c r="C14" s="2" t="s">
        <v>10</v>
      </c>
      <c r="D14" s="3">
        <v>545.70000000000005</v>
      </c>
      <c r="E14" s="3">
        <v>28925.01</v>
      </c>
      <c r="F14" s="3">
        <v>28379.31</v>
      </c>
      <c r="G14" s="2" t="s">
        <v>11</v>
      </c>
      <c r="H14" s="3">
        <v>545.70000000000005</v>
      </c>
      <c r="J14" s="3">
        <f>SUM(D8:D14)</f>
        <v>136441.47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465DE-87BB-4FA4-A515-CEA6F754161D}">
  <dimension ref="A1:J12"/>
  <sheetViews>
    <sheetView workbookViewId="0">
      <pane ySplit="1" topLeftCell="A2" activePane="bottomLeft" state="frozen"/>
      <selection pane="bottomLeft" activeCell="J13" sqref="J13"/>
    </sheetView>
  </sheetViews>
  <sheetFormatPr defaultRowHeight="14.5" x14ac:dyDescent="0.35"/>
  <cols>
    <col min="1" max="1" width="6.36328125" bestFit="1" customWidth="1"/>
    <col min="2" max="2" width="8.54296875" bestFit="1" customWidth="1"/>
    <col min="3" max="3" width="17.54296875" bestFit="1" customWidth="1"/>
    <col min="4" max="4" width="13.54296875" bestFit="1" customWidth="1"/>
    <col min="5" max="5" width="19.453125" bestFit="1" customWidth="1"/>
    <col min="6" max="6" width="18.36328125" bestFit="1" customWidth="1"/>
    <col min="7" max="7" width="15.08984375" bestFit="1" customWidth="1"/>
    <col min="8" max="8" width="16.90625" bestFit="1" customWidth="1"/>
  </cols>
  <sheetData>
    <row r="1" spans="1:1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 x14ac:dyDescent="0.35">
      <c r="A2" s="2" t="s">
        <v>8</v>
      </c>
      <c r="B2" s="2" t="s">
        <v>9</v>
      </c>
      <c r="C2" s="2" t="s">
        <v>10</v>
      </c>
      <c r="D2" s="3">
        <v>-8306.5</v>
      </c>
      <c r="E2" s="3">
        <v>-94818.57</v>
      </c>
      <c r="F2" s="3">
        <v>-86512.07</v>
      </c>
      <c r="G2" s="2" t="s">
        <v>11</v>
      </c>
      <c r="H2" s="3">
        <v>-12487.54</v>
      </c>
    </row>
    <row r="3" spans="1:10" x14ac:dyDescent="0.35">
      <c r="A3" s="2" t="s">
        <v>12</v>
      </c>
      <c r="B3" s="2" t="s">
        <v>13</v>
      </c>
      <c r="C3" s="2" t="s">
        <v>10</v>
      </c>
      <c r="D3" s="3">
        <v>-106123.05</v>
      </c>
      <c r="E3" s="3">
        <v>-784491.6</v>
      </c>
      <c r="F3" s="3">
        <v>-678368.55</v>
      </c>
      <c r="G3" s="2" t="s">
        <v>11</v>
      </c>
      <c r="H3" s="3">
        <v>-168070.54</v>
      </c>
    </row>
    <row r="4" spans="1:10" x14ac:dyDescent="0.35">
      <c r="A4" s="2" t="s">
        <v>14</v>
      </c>
      <c r="B4" s="2" t="s">
        <v>15</v>
      </c>
      <c r="C4" s="2" t="s">
        <v>10</v>
      </c>
      <c r="D4" s="3">
        <v>-89423.79</v>
      </c>
      <c r="E4" s="3">
        <v>-438026.76</v>
      </c>
      <c r="F4" s="3">
        <v>-348602.97</v>
      </c>
      <c r="G4" s="2" t="s">
        <v>11</v>
      </c>
      <c r="H4" s="3">
        <v>-173272.74</v>
      </c>
    </row>
    <row r="5" spans="1:10" x14ac:dyDescent="0.35">
      <c r="A5" s="2" t="s">
        <v>16</v>
      </c>
      <c r="B5" s="2" t="s">
        <v>17</v>
      </c>
      <c r="C5" s="2" t="s">
        <v>10</v>
      </c>
      <c r="D5" s="3">
        <v>111.2</v>
      </c>
      <c r="E5" s="3">
        <v>180765.66</v>
      </c>
      <c r="F5" s="3">
        <v>180654.46</v>
      </c>
      <c r="G5" s="2" t="s">
        <v>11</v>
      </c>
      <c r="H5" s="3">
        <v>228.55</v>
      </c>
    </row>
    <row r="6" spans="1:10" x14ac:dyDescent="0.35">
      <c r="A6" s="2" t="s">
        <v>18</v>
      </c>
      <c r="B6" s="2" t="s">
        <v>19</v>
      </c>
      <c r="C6" s="2" t="s">
        <v>10</v>
      </c>
      <c r="D6" s="3">
        <v>181227.8</v>
      </c>
      <c r="E6" s="3">
        <v>586680.06000000006</v>
      </c>
      <c r="F6" s="3">
        <v>405452.26</v>
      </c>
      <c r="G6" s="2" t="s">
        <v>11</v>
      </c>
      <c r="H6" s="3">
        <v>357942.33</v>
      </c>
    </row>
    <row r="7" spans="1:10" x14ac:dyDescent="0.35">
      <c r="A7" s="2" t="s">
        <v>20</v>
      </c>
      <c r="B7" s="2" t="s">
        <v>21</v>
      </c>
      <c r="C7" s="2" t="s">
        <v>10</v>
      </c>
      <c r="D7" s="3">
        <v>19646.75</v>
      </c>
      <c r="E7" s="3">
        <v>210750.03</v>
      </c>
      <c r="F7" s="3">
        <v>191103.28</v>
      </c>
      <c r="G7" s="2" t="s">
        <v>11</v>
      </c>
      <c r="H7" s="3">
        <v>39425.61</v>
      </c>
    </row>
    <row r="8" spans="1:10" x14ac:dyDescent="0.35">
      <c r="A8" s="2" t="s">
        <v>22</v>
      </c>
      <c r="B8" s="2" t="s">
        <v>23</v>
      </c>
      <c r="C8" s="2" t="s">
        <v>10</v>
      </c>
      <c r="D8" s="3">
        <v>40031.83</v>
      </c>
      <c r="E8" s="3">
        <v>10749.99</v>
      </c>
      <c r="F8" s="3">
        <v>-29281.84</v>
      </c>
      <c r="G8" s="2" t="s">
        <v>11</v>
      </c>
      <c r="H8" s="3">
        <v>128521.83</v>
      </c>
    </row>
    <row r="9" spans="1:10" x14ac:dyDescent="0.35">
      <c r="A9" s="2" t="s">
        <v>24</v>
      </c>
      <c r="B9" s="2" t="s">
        <v>25</v>
      </c>
      <c r="C9" s="2" t="s">
        <v>10</v>
      </c>
      <c r="D9" s="3">
        <v>613.25</v>
      </c>
      <c r="E9" s="3">
        <v>15000</v>
      </c>
      <c r="F9" s="3">
        <v>14386.75</v>
      </c>
      <c r="G9" s="2" t="s">
        <v>11</v>
      </c>
      <c r="H9" s="3">
        <v>49813.24</v>
      </c>
    </row>
    <row r="10" spans="1:10" x14ac:dyDescent="0.35">
      <c r="A10" s="2" t="s">
        <v>30</v>
      </c>
      <c r="B10" s="2" t="s">
        <v>31</v>
      </c>
      <c r="C10" s="2" t="s">
        <v>10</v>
      </c>
      <c r="D10" s="3">
        <v>181.9</v>
      </c>
      <c r="E10" s="3">
        <v>6000</v>
      </c>
      <c r="F10" s="3">
        <v>5818.1</v>
      </c>
      <c r="G10" s="2" t="s">
        <v>11</v>
      </c>
      <c r="H10" s="3">
        <v>1066.3599999999999</v>
      </c>
    </row>
    <row r="11" spans="1:10" x14ac:dyDescent="0.35">
      <c r="A11" s="2" t="s">
        <v>32</v>
      </c>
      <c r="B11" s="2" t="s">
        <v>33</v>
      </c>
      <c r="C11" s="2" t="s">
        <v>10</v>
      </c>
      <c r="D11" s="3">
        <v>1996.12</v>
      </c>
      <c r="E11" s="3">
        <v>9999.99</v>
      </c>
      <c r="F11" s="3">
        <v>8003.87</v>
      </c>
      <c r="G11" s="2" t="s">
        <v>11</v>
      </c>
      <c r="H11" s="3">
        <v>5906.6</v>
      </c>
    </row>
    <row r="12" spans="1:10" x14ac:dyDescent="0.35">
      <c r="A12" s="2" t="s">
        <v>34</v>
      </c>
      <c r="B12" s="2" t="s">
        <v>35</v>
      </c>
      <c r="C12" s="2" t="s">
        <v>10</v>
      </c>
      <c r="D12" s="3">
        <v>1000.45</v>
      </c>
      <c r="E12" s="3">
        <v>28925.01</v>
      </c>
      <c r="F12" s="3">
        <v>27924.560000000001</v>
      </c>
      <c r="G12" s="2" t="s">
        <v>11</v>
      </c>
      <c r="H12" s="3">
        <v>1546.15</v>
      </c>
      <c r="J12" s="3">
        <f>SUM(D8:D12)</f>
        <v>43823.55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83607-3464-4EF2-B2B9-F99F22C51DEB}">
  <dimension ref="A1:J8"/>
  <sheetViews>
    <sheetView workbookViewId="0">
      <pane ySplit="1" topLeftCell="A2" activePane="bottomLeft" state="frozen"/>
      <selection pane="bottomLeft" activeCell="J9" sqref="J9"/>
    </sheetView>
  </sheetViews>
  <sheetFormatPr defaultRowHeight="14.5" x14ac:dyDescent="0.35"/>
  <cols>
    <col min="1" max="1" width="6.36328125" bestFit="1" customWidth="1"/>
    <col min="2" max="2" width="8.54296875" bestFit="1" customWidth="1"/>
    <col min="3" max="3" width="17.54296875" bestFit="1" customWidth="1"/>
    <col min="4" max="4" width="13.54296875" bestFit="1" customWidth="1"/>
    <col min="5" max="5" width="19.453125" bestFit="1" customWidth="1"/>
    <col min="6" max="6" width="18.36328125" bestFit="1" customWidth="1"/>
    <col min="7" max="7" width="15.08984375" bestFit="1" customWidth="1"/>
    <col min="8" max="8" width="16.90625" bestFit="1" customWidth="1"/>
  </cols>
  <sheetData>
    <row r="1" spans="1:1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 x14ac:dyDescent="0.35">
      <c r="A2" s="2" t="s">
        <v>12</v>
      </c>
      <c r="B2" s="2" t="s">
        <v>13</v>
      </c>
      <c r="C2" s="2" t="s">
        <v>10</v>
      </c>
      <c r="D2" s="3">
        <v>-75624</v>
      </c>
      <c r="E2" s="3">
        <v>-784491.6</v>
      </c>
      <c r="F2" s="3">
        <v>-708867.6</v>
      </c>
      <c r="G2" s="2" t="s">
        <v>11</v>
      </c>
      <c r="H2" s="3">
        <v>-243694.54</v>
      </c>
    </row>
    <row r="3" spans="1:10" x14ac:dyDescent="0.35">
      <c r="A3" s="2" t="s">
        <v>14</v>
      </c>
      <c r="B3" s="2" t="s">
        <v>15</v>
      </c>
      <c r="C3" s="2" t="s">
        <v>10</v>
      </c>
      <c r="D3" s="3">
        <v>-185600</v>
      </c>
      <c r="E3" s="3">
        <v>-438026.76</v>
      </c>
      <c r="F3" s="3">
        <v>-252426.76</v>
      </c>
      <c r="G3" s="2" t="s">
        <v>11</v>
      </c>
      <c r="H3" s="3">
        <v>-358872.74</v>
      </c>
    </row>
    <row r="4" spans="1:10" x14ac:dyDescent="0.35">
      <c r="A4" s="2" t="s">
        <v>18</v>
      </c>
      <c r="B4" s="2" t="s">
        <v>19</v>
      </c>
      <c r="C4" s="2" t="s">
        <v>10</v>
      </c>
      <c r="D4" s="3">
        <v>131984.81</v>
      </c>
      <c r="E4" s="3">
        <v>586680.06000000006</v>
      </c>
      <c r="F4" s="3">
        <v>454695.25</v>
      </c>
      <c r="G4" s="2" t="s">
        <v>11</v>
      </c>
      <c r="H4" s="3">
        <v>489927.14</v>
      </c>
    </row>
    <row r="5" spans="1:10" x14ac:dyDescent="0.35">
      <c r="A5" s="2" t="s">
        <v>20</v>
      </c>
      <c r="B5" s="2" t="s">
        <v>21</v>
      </c>
      <c r="C5" s="2" t="s">
        <v>10</v>
      </c>
      <c r="D5" s="3">
        <v>17757.36</v>
      </c>
      <c r="E5" s="3">
        <v>210750.03</v>
      </c>
      <c r="F5" s="3">
        <v>192992.67</v>
      </c>
      <c r="G5" s="2" t="s">
        <v>11</v>
      </c>
      <c r="H5" s="3">
        <v>57182.97</v>
      </c>
    </row>
    <row r="6" spans="1:10" x14ac:dyDescent="0.35">
      <c r="A6" s="2" t="s">
        <v>22</v>
      </c>
      <c r="B6" s="2" t="s">
        <v>23</v>
      </c>
      <c r="C6" s="2" t="s">
        <v>10</v>
      </c>
      <c r="D6" s="3">
        <v>21297.06</v>
      </c>
      <c r="E6" s="3">
        <v>10749.99</v>
      </c>
      <c r="F6" s="3">
        <v>-10547.07</v>
      </c>
      <c r="G6" s="2" t="s">
        <v>11</v>
      </c>
      <c r="H6" s="3">
        <v>149818.89000000001</v>
      </c>
    </row>
    <row r="7" spans="1:10" x14ac:dyDescent="0.35">
      <c r="A7" s="2" t="s">
        <v>30</v>
      </c>
      <c r="B7" s="2" t="s">
        <v>31</v>
      </c>
      <c r="C7" s="2" t="s">
        <v>10</v>
      </c>
      <c r="D7" s="3">
        <v>7641.9</v>
      </c>
      <c r="E7" s="3">
        <v>6000</v>
      </c>
      <c r="F7" s="3">
        <v>-1641.9</v>
      </c>
      <c r="G7" s="2" t="s">
        <v>11</v>
      </c>
      <c r="H7" s="3">
        <v>8708.26</v>
      </c>
    </row>
    <row r="8" spans="1:10" x14ac:dyDescent="0.35">
      <c r="A8" s="2" t="s">
        <v>34</v>
      </c>
      <c r="B8" s="2" t="s">
        <v>35</v>
      </c>
      <c r="C8" s="2" t="s">
        <v>10</v>
      </c>
      <c r="D8" s="3">
        <v>4017.7</v>
      </c>
      <c r="E8" s="3">
        <v>28925.01</v>
      </c>
      <c r="F8" s="3">
        <v>24907.31</v>
      </c>
      <c r="G8" s="2" t="s">
        <v>11</v>
      </c>
      <c r="H8" s="3">
        <v>5563.85</v>
      </c>
      <c r="J8" s="3">
        <f>SUM(D6:D8)</f>
        <v>32956.659999999996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1501E-3A4E-460A-AF64-88E9D778B214}">
  <dimension ref="A1:J113"/>
  <sheetViews>
    <sheetView workbookViewId="0">
      <pane ySplit="1" topLeftCell="A29" activePane="bottomLeft" state="frozen"/>
      <selection pane="bottomLeft" activeCell="J49" sqref="J49"/>
    </sheetView>
  </sheetViews>
  <sheetFormatPr defaultColWidth="9.08984375" defaultRowHeight="14.5" x14ac:dyDescent="0.35"/>
  <cols>
    <col min="1" max="1" width="6.36328125" style="5" bestFit="1" customWidth="1"/>
    <col min="2" max="2" width="8.54296875" style="5" bestFit="1" customWidth="1"/>
    <col min="3" max="3" width="17.54296875" style="5" bestFit="1" customWidth="1"/>
    <col min="4" max="4" width="13.54296875" style="5" bestFit="1" customWidth="1"/>
    <col min="5" max="5" width="19.453125" style="5" bestFit="1" customWidth="1"/>
    <col min="6" max="6" width="18.36328125" style="5" bestFit="1" customWidth="1"/>
    <col min="7" max="7" width="15.08984375" style="5" bestFit="1" customWidth="1"/>
    <col min="8" max="8" width="16.90625" style="5" bestFit="1" customWidth="1"/>
    <col min="9" max="9" width="9.08984375" style="5"/>
    <col min="10" max="10" width="10.90625" style="5" bestFit="1" customWidth="1"/>
    <col min="11" max="16384" width="9.08984375" style="5"/>
  </cols>
  <sheetData>
    <row r="1" spans="1: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5">
      <c r="A2" s="2" t="s">
        <v>157</v>
      </c>
      <c r="B2" s="2" t="s">
        <v>156</v>
      </c>
      <c r="C2" s="2" t="s">
        <v>10</v>
      </c>
      <c r="D2" s="3">
        <v>-750</v>
      </c>
      <c r="E2" s="3">
        <v>-500.01</v>
      </c>
      <c r="F2" s="3">
        <v>249.99</v>
      </c>
      <c r="G2" s="2" t="s">
        <v>11</v>
      </c>
      <c r="H2" s="3">
        <v>-15881.43</v>
      </c>
    </row>
    <row r="3" spans="1:8" x14ac:dyDescent="0.35">
      <c r="A3" s="2" t="s">
        <v>252</v>
      </c>
      <c r="B3" s="2" t="s">
        <v>251</v>
      </c>
      <c r="C3" s="2" t="s">
        <v>10</v>
      </c>
      <c r="D3" s="3">
        <v>0</v>
      </c>
      <c r="E3" s="3">
        <v>0</v>
      </c>
      <c r="F3" s="3">
        <v>0</v>
      </c>
      <c r="G3" s="2" t="s">
        <v>11</v>
      </c>
      <c r="H3" s="3">
        <v>0</v>
      </c>
    </row>
    <row r="4" spans="1:8" x14ac:dyDescent="0.35">
      <c r="A4" s="2" t="s">
        <v>250</v>
      </c>
      <c r="B4" s="2" t="s">
        <v>249</v>
      </c>
      <c r="C4" s="2" t="s">
        <v>10</v>
      </c>
      <c r="D4" s="3">
        <v>0</v>
      </c>
      <c r="E4" s="3">
        <v>0</v>
      </c>
      <c r="F4" s="3">
        <v>0</v>
      </c>
      <c r="G4" s="2" t="s">
        <v>11</v>
      </c>
      <c r="H4" s="3">
        <v>0</v>
      </c>
    </row>
    <row r="5" spans="1:8" x14ac:dyDescent="0.35">
      <c r="A5" s="2" t="s">
        <v>248</v>
      </c>
      <c r="B5" s="2" t="s">
        <v>247</v>
      </c>
      <c r="C5" s="2" t="s">
        <v>10</v>
      </c>
      <c r="D5" s="3">
        <v>0</v>
      </c>
      <c r="E5" s="3">
        <v>0</v>
      </c>
      <c r="F5" s="3">
        <v>0</v>
      </c>
      <c r="G5" s="2" t="s">
        <v>11</v>
      </c>
      <c r="H5" s="3">
        <v>0</v>
      </c>
    </row>
    <row r="6" spans="1:8" x14ac:dyDescent="0.35">
      <c r="A6" s="2" t="s">
        <v>246</v>
      </c>
      <c r="B6" s="2" t="s">
        <v>245</v>
      </c>
      <c r="C6" s="2" t="s">
        <v>10</v>
      </c>
      <c r="D6" s="3">
        <v>0</v>
      </c>
      <c r="E6" s="3">
        <v>0</v>
      </c>
      <c r="F6" s="3">
        <v>0</v>
      </c>
      <c r="G6" s="2" t="s">
        <v>11</v>
      </c>
      <c r="H6" s="3">
        <v>0</v>
      </c>
    </row>
    <row r="7" spans="1:8" x14ac:dyDescent="0.35">
      <c r="A7" s="2" t="s">
        <v>244</v>
      </c>
      <c r="B7" s="2" t="s">
        <v>243</v>
      </c>
      <c r="C7" s="2" t="s">
        <v>10</v>
      </c>
      <c r="D7" s="3">
        <v>0</v>
      </c>
      <c r="E7" s="3">
        <v>0</v>
      </c>
      <c r="F7" s="3">
        <v>0</v>
      </c>
      <c r="G7" s="2" t="s">
        <v>11</v>
      </c>
      <c r="H7" s="3">
        <v>0</v>
      </c>
    </row>
    <row r="8" spans="1:8" x14ac:dyDescent="0.35">
      <c r="A8" s="2" t="s">
        <v>242</v>
      </c>
      <c r="B8" s="2" t="s">
        <v>86</v>
      </c>
      <c r="C8" s="2" t="s">
        <v>10</v>
      </c>
      <c r="D8" s="3">
        <v>0</v>
      </c>
      <c r="E8" s="3">
        <v>0</v>
      </c>
      <c r="F8" s="3">
        <v>0</v>
      </c>
      <c r="G8" s="2" t="s">
        <v>11</v>
      </c>
      <c r="H8" s="3">
        <v>0</v>
      </c>
    </row>
    <row r="9" spans="1:8" x14ac:dyDescent="0.35">
      <c r="A9" s="2" t="s">
        <v>147</v>
      </c>
      <c r="B9" s="2" t="s">
        <v>146</v>
      </c>
      <c r="C9" s="2" t="s">
        <v>10</v>
      </c>
      <c r="D9" s="3">
        <v>-2261.08</v>
      </c>
      <c r="E9" s="3">
        <v>-2640</v>
      </c>
      <c r="F9" s="3">
        <v>-378.92</v>
      </c>
      <c r="G9" s="2" t="s">
        <v>11</v>
      </c>
      <c r="H9" s="3">
        <v>-53436.959999999999</v>
      </c>
    </row>
    <row r="10" spans="1:8" x14ac:dyDescent="0.35">
      <c r="A10" s="2" t="s">
        <v>145</v>
      </c>
      <c r="B10" s="2" t="s">
        <v>144</v>
      </c>
      <c r="C10" s="2" t="s">
        <v>10</v>
      </c>
      <c r="D10" s="3">
        <v>-1766.49</v>
      </c>
      <c r="E10" s="3">
        <v>-240</v>
      </c>
      <c r="F10" s="3">
        <v>1526.49</v>
      </c>
      <c r="G10" s="2" t="s">
        <v>11</v>
      </c>
      <c r="H10" s="3">
        <v>-10947.86</v>
      </c>
    </row>
    <row r="11" spans="1:8" x14ac:dyDescent="0.35">
      <c r="A11" s="2" t="s">
        <v>143</v>
      </c>
      <c r="B11" s="2" t="s">
        <v>142</v>
      </c>
      <c r="C11" s="2" t="s">
        <v>10</v>
      </c>
      <c r="D11" s="3">
        <v>0</v>
      </c>
      <c r="E11" s="3">
        <v>-1288.5</v>
      </c>
      <c r="F11" s="3">
        <v>-1288.5</v>
      </c>
      <c r="G11" s="2" t="s">
        <v>11</v>
      </c>
      <c r="H11" s="3">
        <v>0</v>
      </c>
    </row>
    <row r="12" spans="1:8" x14ac:dyDescent="0.35">
      <c r="A12" s="2" t="s">
        <v>141</v>
      </c>
      <c r="B12" s="2" t="s">
        <v>140</v>
      </c>
      <c r="C12" s="2" t="s">
        <v>10</v>
      </c>
      <c r="D12" s="3">
        <v>-427990.76</v>
      </c>
      <c r="E12" s="3">
        <v>-431301</v>
      </c>
      <c r="F12" s="3">
        <v>-3310.24</v>
      </c>
      <c r="G12" s="2" t="s">
        <v>11</v>
      </c>
      <c r="H12" s="3">
        <v>-10500566.060000001</v>
      </c>
    </row>
    <row r="13" spans="1:8" x14ac:dyDescent="0.35">
      <c r="A13" s="2" t="s">
        <v>139</v>
      </c>
      <c r="B13" s="2" t="s">
        <v>138</v>
      </c>
      <c r="C13" s="2" t="s">
        <v>10</v>
      </c>
      <c r="D13" s="3">
        <v>-114764.04</v>
      </c>
      <c r="E13" s="3">
        <v>-118303.41</v>
      </c>
      <c r="F13" s="3">
        <v>-3539.37</v>
      </c>
      <c r="G13" s="2" t="s">
        <v>11</v>
      </c>
      <c r="H13" s="3">
        <v>-2659174.7400000002</v>
      </c>
    </row>
    <row r="14" spans="1:8" x14ac:dyDescent="0.35">
      <c r="A14" s="2" t="s">
        <v>241</v>
      </c>
      <c r="B14" s="2" t="s">
        <v>240</v>
      </c>
      <c r="C14" s="2" t="s">
        <v>10</v>
      </c>
      <c r="D14" s="3">
        <v>0</v>
      </c>
      <c r="E14" s="3">
        <v>0</v>
      </c>
      <c r="F14" s="3">
        <v>0</v>
      </c>
      <c r="G14" s="2" t="s">
        <v>11</v>
      </c>
      <c r="H14" s="3">
        <v>3209.1</v>
      </c>
    </row>
    <row r="15" spans="1:8" x14ac:dyDescent="0.35">
      <c r="A15" s="2" t="s">
        <v>239</v>
      </c>
      <c r="B15" s="2" t="s">
        <v>238</v>
      </c>
      <c r="C15" s="2" t="s">
        <v>10</v>
      </c>
      <c r="D15" s="3">
        <v>0</v>
      </c>
      <c r="E15" s="3">
        <v>0</v>
      </c>
      <c r="F15" s="3">
        <v>0</v>
      </c>
      <c r="G15" s="2" t="s">
        <v>11</v>
      </c>
      <c r="H15" s="3">
        <v>0</v>
      </c>
    </row>
    <row r="16" spans="1:8" x14ac:dyDescent="0.35">
      <c r="A16" s="2" t="s">
        <v>237</v>
      </c>
      <c r="B16" s="2" t="s">
        <v>236</v>
      </c>
      <c r="C16" s="2" t="s">
        <v>10</v>
      </c>
      <c r="D16" s="3">
        <v>0</v>
      </c>
      <c r="E16" s="3">
        <v>0</v>
      </c>
      <c r="F16" s="3">
        <v>0</v>
      </c>
      <c r="G16" s="2" t="s">
        <v>11</v>
      </c>
      <c r="H16" s="3">
        <v>0</v>
      </c>
    </row>
    <row r="17" spans="1:8" x14ac:dyDescent="0.35">
      <c r="A17" s="2" t="s">
        <v>235</v>
      </c>
      <c r="B17" s="2" t="s">
        <v>234</v>
      </c>
      <c r="C17" s="2" t="s">
        <v>10</v>
      </c>
      <c r="D17" s="3">
        <v>0</v>
      </c>
      <c r="E17" s="3">
        <v>0</v>
      </c>
      <c r="F17" s="3">
        <v>0</v>
      </c>
      <c r="G17" s="2" t="s">
        <v>11</v>
      </c>
      <c r="H17" s="3">
        <v>-1312.15</v>
      </c>
    </row>
    <row r="18" spans="1:8" x14ac:dyDescent="0.35">
      <c r="A18" s="2" t="s">
        <v>137</v>
      </c>
      <c r="B18" s="2" t="s">
        <v>136</v>
      </c>
      <c r="C18" s="2" t="s">
        <v>10</v>
      </c>
      <c r="D18" s="3">
        <v>427990.76</v>
      </c>
      <c r="E18" s="3">
        <v>431301</v>
      </c>
      <c r="F18" s="3">
        <v>3310.24</v>
      </c>
      <c r="G18" s="2" t="s">
        <v>11</v>
      </c>
      <c r="H18" s="3">
        <v>10500566.060000001</v>
      </c>
    </row>
    <row r="19" spans="1:8" x14ac:dyDescent="0.35">
      <c r="A19" s="2" t="s">
        <v>8</v>
      </c>
      <c r="B19" s="2" t="s">
        <v>9</v>
      </c>
      <c r="C19" s="2" t="s">
        <v>10</v>
      </c>
      <c r="D19" s="3">
        <v>-96620.04</v>
      </c>
      <c r="E19" s="3">
        <v>-94818.57</v>
      </c>
      <c r="F19" s="3">
        <v>1801.47</v>
      </c>
      <c r="G19" s="2" t="s">
        <v>11</v>
      </c>
      <c r="H19" s="3">
        <v>-1894195.04</v>
      </c>
    </row>
    <row r="20" spans="1:8" x14ac:dyDescent="0.35">
      <c r="A20" s="2" t="s">
        <v>233</v>
      </c>
      <c r="B20" s="2" t="s">
        <v>232</v>
      </c>
      <c r="C20" s="2" t="s">
        <v>10</v>
      </c>
      <c r="D20" s="3">
        <v>0</v>
      </c>
      <c r="E20" s="3">
        <v>0</v>
      </c>
      <c r="F20" s="3">
        <v>0</v>
      </c>
      <c r="G20" s="2" t="s">
        <v>11</v>
      </c>
      <c r="H20" s="3">
        <v>-351792</v>
      </c>
    </row>
    <row r="21" spans="1:8" x14ac:dyDescent="0.35">
      <c r="A21" s="2" t="s">
        <v>12</v>
      </c>
      <c r="B21" s="2" t="s">
        <v>13</v>
      </c>
      <c r="C21" s="2" t="s">
        <v>10</v>
      </c>
      <c r="D21" s="3">
        <v>-832413.49</v>
      </c>
      <c r="E21" s="3">
        <v>-784491.6</v>
      </c>
      <c r="F21" s="3">
        <v>47921.89</v>
      </c>
      <c r="G21" s="2" t="s">
        <v>11</v>
      </c>
      <c r="H21" s="3">
        <v>-18492142.489999998</v>
      </c>
    </row>
    <row r="22" spans="1:8" x14ac:dyDescent="0.35">
      <c r="A22" s="2" t="s">
        <v>135</v>
      </c>
      <c r="B22" s="2" t="s">
        <v>134</v>
      </c>
      <c r="C22" s="2" t="s">
        <v>10</v>
      </c>
      <c r="D22" s="3">
        <v>-73122</v>
      </c>
      <c r="E22" s="3">
        <v>-75127.259999999995</v>
      </c>
      <c r="F22" s="3">
        <v>-2005.26</v>
      </c>
      <c r="G22" s="2" t="s">
        <v>11</v>
      </c>
      <c r="H22" s="3">
        <v>-1665042</v>
      </c>
    </row>
    <row r="23" spans="1:8" x14ac:dyDescent="0.35">
      <c r="A23" s="2" t="s">
        <v>231</v>
      </c>
      <c r="B23" s="2" t="s">
        <v>194</v>
      </c>
      <c r="C23" s="2" t="s">
        <v>10</v>
      </c>
      <c r="D23" s="3">
        <v>0</v>
      </c>
      <c r="E23" s="3">
        <v>0</v>
      </c>
      <c r="F23" s="3">
        <v>0</v>
      </c>
      <c r="G23" s="2" t="s">
        <v>11</v>
      </c>
      <c r="H23" s="3">
        <v>-11983</v>
      </c>
    </row>
    <row r="24" spans="1:8" x14ac:dyDescent="0.35">
      <c r="A24" s="2" t="s">
        <v>133</v>
      </c>
      <c r="B24" s="2" t="s">
        <v>132</v>
      </c>
      <c r="C24" s="2" t="s">
        <v>10</v>
      </c>
      <c r="D24" s="3">
        <v>-1023.87</v>
      </c>
      <c r="E24" s="3">
        <v>-1023.87</v>
      </c>
      <c r="F24" s="3">
        <v>0</v>
      </c>
      <c r="G24" s="2" t="s">
        <v>11</v>
      </c>
      <c r="H24" s="3">
        <v>-25619.19</v>
      </c>
    </row>
    <row r="25" spans="1:8" x14ac:dyDescent="0.35">
      <c r="A25" s="2" t="s">
        <v>131</v>
      </c>
      <c r="B25" s="2" t="s">
        <v>130</v>
      </c>
      <c r="C25" s="2" t="s">
        <v>10</v>
      </c>
      <c r="D25" s="3">
        <v>-6342.6</v>
      </c>
      <c r="E25" s="3">
        <v>-6342.6</v>
      </c>
      <c r="F25" s="3">
        <v>0</v>
      </c>
      <c r="G25" s="2" t="s">
        <v>11</v>
      </c>
      <c r="H25" s="3">
        <v>-158704.01999999999</v>
      </c>
    </row>
    <row r="26" spans="1:8" x14ac:dyDescent="0.35">
      <c r="A26" s="2" t="s">
        <v>129</v>
      </c>
      <c r="B26" s="2" t="s">
        <v>128</v>
      </c>
      <c r="C26" s="2" t="s">
        <v>10</v>
      </c>
      <c r="D26" s="3">
        <v>-17545.53</v>
      </c>
      <c r="E26" s="3">
        <v>-17545.53</v>
      </c>
      <c r="F26" s="3">
        <v>0</v>
      </c>
      <c r="G26" s="2" t="s">
        <v>11</v>
      </c>
      <c r="H26" s="3">
        <v>-439022.79</v>
      </c>
    </row>
    <row r="27" spans="1:8" x14ac:dyDescent="0.35">
      <c r="A27" s="2" t="s">
        <v>127</v>
      </c>
      <c r="B27" s="2" t="s">
        <v>126</v>
      </c>
      <c r="C27" s="2" t="s">
        <v>10</v>
      </c>
      <c r="D27" s="3">
        <v>-1500.75</v>
      </c>
      <c r="E27" s="3">
        <v>-2641.14</v>
      </c>
      <c r="F27" s="3">
        <v>-1140.3900000000001</v>
      </c>
      <c r="G27" s="2" t="s">
        <v>11</v>
      </c>
      <c r="H27" s="3">
        <v>-10694.19</v>
      </c>
    </row>
    <row r="28" spans="1:8" x14ac:dyDescent="0.35">
      <c r="A28" s="2" t="s">
        <v>125</v>
      </c>
      <c r="B28" s="2" t="s">
        <v>124</v>
      </c>
      <c r="C28" s="2" t="s">
        <v>10</v>
      </c>
      <c r="D28" s="3">
        <v>-6261.69</v>
      </c>
      <c r="E28" s="3">
        <v>-1943.88</v>
      </c>
      <c r="F28" s="3">
        <v>4317.8100000000004</v>
      </c>
      <c r="G28" s="2" t="s">
        <v>11</v>
      </c>
      <c r="H28" s="3">
        <v>-28203.27</v>
      </c>
    </row>
    <row r="29" spans="1:8" x14ac:dyDescent="0.35">
      <c r="A29" s="2" t="s">
        <v>123</v>
      </c>
      <c r="B29" s="2" t="s">
        <v>122</v>
      </c>
      <c r="C29" s="2" t="s">
        <v>10</v>
      </c>
      <c r="D29" s="3">
        <v>-1462.44</v>
      </c>
      <c r="E29" s="3">
        <v>0</v>
      </c>
      <c r="F29" s="3">
        <v>1462.44</v>
      </c>
      <c r="G29" s="2" t="s">
        <v>11</v>
      </c>
      <c r="H29" s="3">
        <v>-7328.26</v>
      </c>
    </row>
    <row r="30" spans="1:8" x14ac:dyDescent="0.35">
      <c r="A30" s="2" t="s">
        <v>121</v>
      </c>
      <c r="B30" s="2" t="s">
        <v>120</v>
      </c>
      <c r="C30" s="2" t="s">
        <v>10</v>
      </c>
      <c r="D30" s="3">
        <v>-4341.12</v>
      </c>
      <c r="E30" s="3">
        <v>0</v>
      </c>
      <c r="F30" s="3">
        <v>4341.12</v>
      </c>
      <c r="G30" s="2" t="s">
        <v>11</v>
      </c>
      <c r="H30" s="3">
        <v>-21753.279999999999</v>
      </c>
    </row>
    <row r="31" spans="1:8" x14ac:dyDescent="0.35">
      <c r="A31" s="2" t="s">
        <v>119</v>
      </c>
      <c r="B31" s="2" t="s">
        <v>118</v>
      </c>
      <c r="C31" s="2" t="s">
        <v>10</v>
      </c>
      <c r="D31" s="3">
        <v>-88862.29</v>
      </c>
      <c r="E31" s="3">
        <v>-56241.120000000003</v>
      </c>
      <c r="F31" s="3">
        <v>32621.17</v>
      </c>
      <c r="G31" s="2" t="s">
        <v>11</v>
      </c>
      <c r="H31" s="3">
        <v>-1334089.79</v>
      </c>
    </row>
    <row r="32" spans="1:8" x14ac:dyDescent="0.35">
      <c r="A32" s="2" t="s">
        <v>117</v>
      </c>
      <c r="B32" s="2" t="s">
        <v>116</v>
      </c>
      <c r="C32" s="2" t="s">
        <v>10</v>
      </c>
      <c r="D32" s="3">
        <v>-4317.1499999999996</v>
      </c>
      <c r="E32" s="3">
        <v>-3750</v>
      </c>
      <c r="F32" s="3">
        <v>567.15</v>
      </c>
      <c r="G32" s="2" t="s">
        <v>11</v>
      </c>
      <c r="H32" s="3">
        <v>-92578.09</v>
      </c>
    </row>
    <row r="33" spans="1:10" x14ac:dyDescent="0.35">
      <c r="A33" s="2" t="s">
        <v>115</v>
      </c>
      <c r="B33" s="2" t="s">
        <v>114</v>
      </c>
      <c r="C33" s="2" t="s">
        <v>10</v>
      </c>
      <c r="D33" s="3">
        <v>-4983</v>
      </c>
      <c r="E33" s="3">
        <v>-4982.13</v>
      </c>
      <c r="F33" s="3">
        <v>0.87</v>
      </c>
      <c r="G33" s="2" t="s">
        <v>11</v>
      </c>
      <c r="H33" s="3">
        <v>-122536</v>
      </c>
    </row>
    <row r="34" spans="1:10" x14ac:dyDescent="0.35">
      <c r="A34" s="2" t="s">
        <v>14</v>
      </c>
      <c r="B34" s="2" t="s">
        <v>15</v>
      </c>
      <c r="C34" s="2" t="s">
        <v>10</v>
      </c>
      <c r="D34" s="3">
        <v>-514306.95</v>
      </c>
      <c r="E34" s="3">
        <v>-438026.76</v>
      </c>
      <c r="F34" s="3">
        <v>76280.19</v>
      </c>
      <c r="G34" s="2" t="s">
        <v>11</v>
      </c>
      <c r="H34" s="3">
        <v>-10589643.949999999</v>
      </c>
    </row>
    <row r="35" spans="1:10" x14ac:dyDescent="0.35">
      <c r="A35" s="2" t="s">
        <v>230</v>
      </c>
      <c r="B35" s="2" t="s">
        <v>229</v>
      </c>
      <c r="C35" s="2" t="s">
        <v>10</v>
      </c>
      <c r="D35" s="3">
        <v>0</v>
      </c>
      <c r="E35" s="3">
        <v>0</v>
      </c>
      <c r="F35" s="3">
        <v>0</v>
      </c>
      <c r="G35" s="2" t="s">
        <v>11</v>
      </c>
      <c r="H35" s="3">
        <v>0</v>
      </c>
    </row>
    <row r="36" spans="1:10" x14ac:dyDescent="0.35">
      <c r="A36" s="2" t="s">
        <v>113</v>
      </c>
      <c r="B36" s="2" t="s">
        <v>112</v>
      </c>
      <c r="C36" s="2" t="s">
        <v>10</v>
      </c>
      <c r="D36" s="3">
        <v>-2760</v>
      </c>
      <c r="E36" s="3">
        <v>-2760</v>
      </c>
      <c r="F36" s="3">
        <v>0</v>
      </c>
      <c r="G36" s="2" t="s">
        <v>11</v>
      </c>
      <c r="H36" s="3">
        <v>-51671</v>
      </c>
    </row>
    <row r="37" spans="1:10" x14ac:dyDescent="0.35">
      <c r="A37" s="2" t="s">
        <v>111</v>
      </c>
      <c r="B37" s="2" t="s">
        <v>110</v>
      </c>
      <c r="C37" s="2" t="s">
        <v>10</v>
      </c>
      <c r="D37" s="3">
        <v>0</v>
      </c>
      <c r="E37" s="3">
        <v>0</v>
      </c>
      <c r="F37" s="3">
        <v>0</v>
      </c>
      <c r="G37" s="2" t="s">
        <v>11</v>
      </c>
      <c r="H37" s="3">
        <v>-552384</v>
      </c>
    </row>
    <row r="38" spans="1:10" x14ac:dyDescent="0.35">
      <c r="A38" s="2" t="s">
        <v>228</v>
      </c>
      <c r="B38" s="2" t="s">
        <v>227</v>
      </c>
      <c r="C38" s="2" t="s">
        <v>10</v>
      </c>
      <c r="D38" s="3">
        <v>0</v>
      </c>
      <c r="E38" s="3">
        <v>0</v>
      </c>
      <c r="F38" s="3">
        <v>0</v>
      </c>
      <c r="G38" s="2" t="s">
        <v>11</v>
      </c>
      <c r="H38" s="3">
        <v>-1654.36</v>
      </c>
    </row>
    <row r="39" spans="1:10" x14ac:dyDescent="0.35">
      <c r="A39" s="2" t="s">
        <v>226</v>
      </c>
      <c r="B39" s="2" t="s">
        <v>225</v>
      </c>
      <c r="C39" s="2" t="s">
        <v>10</v>
      </c>
      <c r="D39" s="3">
        <v>0</v>
      </c>
      <c r="E39" s="3">
        <v>0</v>
      </c>
      <c r="F39" s="3">
        <v>0</v>
      </c>
      <c r="G39" s="2" t="s">
        <v>11</v>
      </c>
      <c r="H39" s="3">
        <v>0</v>
      </c>
    </row>
    <row r="40" spans="1:10" x14ac:dyDescent="0.35">
      <c r="A40" s="2" t="s">
        <v>224</v>
      </c>
      <c r="B40" s="2" t="s">
        <v>194</v>
      </c>
      <c r="C40" s="2" t="s">
        <v>10</v>
      </c>
      <c r="D40" s="3">
        <v>0</v>
      </c>
      <c r="E40" s="3">
        <v>0</v>
      </c>
      <c r="F40" s="3">
        <v>0</v>
      </c>
      <c r="G40" s="2" t="s">
        <v>11</v>
      </c>
      <c r="H40" s="3">
        <v>0</v>
      </c>
    </row>
    <row r="41" spans="1:10" x14ac:dyDescent="0.35">
      <c r="A41" s="2" t="s">
        <v>223</v>
      </c>
      <c r="B41" s="2" t="s">
        <v>222</v>
      </c>
      <c r="C41" s="2" t="s">
        <v>10</v>
      </c>
      <c r="D41" s="3">
        <v>0</v>
      </c>
      <c r="E41" s="3">
        <v>-5000.01</v>
      </c>
      <c r="F41" s="3">
        <v>-5000.01</v>
      </c>
      <c r="G41" s="2" t="s">
        <v>11</v>
      </c>
      <c r="H41" s="3">
        <v>-27211</v>
      </c>
    </row>
    <row r="42" spans="1:10" x14ac:dyDescent="0.35">
      <c r="A42" s="2" t="s">
        <v>221</v>
      </c>
      <c r="B42" s="2" t="s">
        <v>220</v>
      </c>
      <c r="C42" s="2" t="s">
        <v>10</v>
      </c>
      <c r="D42" s="3">
        <v>0</v>
      </c>
      <c r="E42" s="3">
        <v>0</v>
      </c>
      <c r="F42" s="3">
        <v>0</v>
      </c>
      <c r="G42" s="2" t="s">
        <v>11</v>
      </c>
      <c r="H42" s="3">
        <v>0</v>
      </c>
    </row>
    <row r="43" spans="1:10" x14ac:dyDescent="0.35">
      <c r="A43" s="2" t="s">
        <v>219</v>
      </c>
      <c r="B43" s="2" t="s">
        <v>218</v>
      </c>
      <c r="C43" s="2" t="s">
        <v>10</v>
      </c>
      <c r="D43" s="3">
        <v>0</v>
      </c>
      <c r="E43" s="3">
        <v>0</v>
      </c>
      <c r="F43" s="3">
        <v>0</v>
      </c>
      <c r="G43" s="2" t="s">
        <v>11</v>
      </c>
      <c r="H43" s="3">
        <v>0</v>
      </c>
    </row>
    <row r="44" spans="1:10" x14ac:dyDescent="0.35">
      <c r="A44" s="2" t="s">
        <v>217</v>
      </c>
      <c r="B44" s="2" t="s">
        <v>216</v>
      </c>
      <c r="C44" s="2" t="s">
        <v>10</v>
      </c>
      <c r="D44" s="3">
        <v>0</v>
      </c>
      <c r="E44" s="3">
        <v>0</v>
      </c>
      <c r="F44" s="3">
        <v>0</v>
      </c>
      <c r="G44" s="2" t="s">
        <v>11</v>
      </c>
      <c r="H44" s="3">
        <v>0</v>
      </c>
    </row>
    <row r="45" spans="1:10" x14ac:dyDescent="0.35">
      <c r="A45" s="2" t="s">
        <v>215</v>
      </c>
      <c r="B45" s="2" t="s">
        <v>214</v>
      </c>
      <c r="C45" s="2" t="s">
        <v>10</v>
      </c>
      <c r="D45" s="3">
        <v>0</v>
      </c>
      <c r="E45" s="3">
        <v>-750</v>
      </c>
      <c r="F45" s="3">
        <v>-750</v>
      </c>
      <c r="G45" s="2" t="s">
        <v>11</v>
      </c>
      <c r="H45" s="3">
        <v>-98301.61</v>
      </c>
    </row>
    <row r="46" spans="1:10" x14ac:dyDescent="0.35">
      <c r="A46" s="2" t="s">
        <v>213</v>
      </c>
      <c r="B46" s="2" t="s">
        <v>212</v>
      </c>
      <c r="C46" s="2" t="s">
        <v>10</v>
      </c>
      <c r="D46" s="3">
        <v>0</v>
      </c>
      <c r="E46" s="3">
        <v>0</v>
      </c>
      <c r="F46" s="3">
        <v>0</v>
      </c>
      <c r="G46" s="2" t="s">
        <v>11</v>
      </c>
      <c r="H46" s="3">
        <v>0</v>
      </c>
    </row>
    <row r="47" spans="1:10" x14ac:dyDescent="0.35">
      <c r="A47" s="2" t="s">
        <v>109</v>
      </c>
      <c r="B47" s="2" t="s">
        <v>108</v>
      </c>
      <c r="C47" s="2" t="s">
        <v>10</v>
      </c>
      <c r="D47" s="3">
        <v>-59137.08</v>
      </c>
      <c r="E47" s="3">
        <v>-53750.01</v>
      </c>
      <c r="F47" s="3">
        <v>5387.07</v>
      </c>
      <c r="G47" s="2" t="s">
        <v>11</v>
      </c>
      <c r="H47" s="3">
        <v>-1453463.13</v>
      </c>
    </row>
    <row r="48" spans="1:10" x14ac:dyDescent="0.35">
      <c r="A48" s="2" t="s">
        <v>16</v>
      </c>
      <c r="B48" s="2" t="s">
        <v>17</v>
      </c>
      <c r="C48" s="2" t="s">
        <v>10</v>
      </c>
      <c r="D48" s="3">
        <v>77528.73</v>
      </c>
      <c r="E48" s="3">
        <v>180765.66</v>
      </c>
      <c r="F48" s="3">
        <v>103236.93</v>
      </c>
      <c r="G48" s="2" t="s">
        <v>11</v>
      </c>
      <c r="H48" s="3">
        <v>1687588.54</v>
      </c>
      <c r="J48" s="3">
        <f>SUM(F48:F56)</f>
        <v>-106452.03999999998</v>
      </c>
    </row>
    <row r="49" spans="1:8" x14ac:dyDescent="0.35">
      <c r="A49" s="2" t="s">
        <v>18</v>
      </c>
      <c r="B49" s="2" t="s">
        <v>19</v>
      </c>
      <c r="C49" s="2" t="s">
        <v>10</v>
      </c>
      <c r="D49" s="3">
        <v>1050494.51</v>
      </c>
      <c r="E49" s="3">
        <v>586680.06000000006</v>
      </c>
      <c r="F49" s="3">
        <v>-463814.45</v>
      </c>
      <c r="G49" s="2" t="s">
        <v>11</v>
      </c>
      <c r="H49" s="3">
        <v>23066877.02</v>
      </c>
    </row>
    <row r="50" spans="1:8" x14ac:dyDescent="0.35">
      <c r="A50" s="2" t="s">
        <v>211</v>
      </c>
      <c r="B50" s="2" t="s">
        <v>210</v>
      </c>
      <c r="C50" s="2" t="s">
        <v>10</v>
      </c>
      <c r="D50" s="3">
        <v>0</v>
      </c>
      <c r="E50" s="3">
        <v>89743.83</v>
      </c>
      <c r="F50" s="3">
        <v>89743.83</v>
      </c>
      <c r="G50" s="2" t="s">
        <v>11</v>
      </c>
      <c r="H50" s="3">
        <v>0</v>
      </c>
    </row>
    <row r="51" spans="1:8" x14ac:dyDescent="0.35">
      <c r="A51" s="2" t="s">
        <v>209</v>
      </c>
      <c r="B51" s="2" t="s">
        <v>208</v>
      </c>
      <c r="C51" s="2" t="s">
        <v>10</v>
      </c>
      <c r="D51" s="3">
        <v>0</v>
      </c>
      <c r="E51" s="3">
        <v>84655.38</v>
      </c>
      <c r="F51" s="3">
        <v>84655.38</v>
      </c>
      <c r="G51" s="2" t="s">
        <v>11</v>
      </c>
      <c r="H51" s="3">
        <v>389239.17</v>
      </c>
    </row>
    <row r="52" spans="1:8" x14ac:dyDescent="0.35">
      <c r="A52" s="2" t="s">
        <v>107</v>
      </c>
      <c r="B52" s="2" t="s">
        <v>106</v>
      </c>
      <c r="C52" s="2" t="s">
        <v>10</v>
      </c>
      <c r="D52" s="3">
        <v>43357.55</v>
      </c>
      <c r="E52" s="3">
        <v>25239.119999999999</v>
      </c>
      <c r="F52" s="3">
        <v>-18118.43</v>
      </c>
      <c r="G52" s="2" t="s">
        <v>11</v>
      </c>
      <c r="H52" s="3">
        <v>594599.76</v>
      </c>
    </row>
    <row r="53" spans="1:8" x14ac:dyDescent="0.35">
      <c r="A53" s="2" t="s">
        <v>20</v>
      </c>
      <c r="B53" s="2" t="s">
        <v>21</v>
      </c>
      <c r="C53" s="2" t="s">
        <v>10</v>
      </c>
      <c r="D53" s="3">
        <v>172325.55</v>
      </c>
      <c r="E53" s="3">
        <v>210750.03</v>
      </c>
      <c r="F53" s="3">
        <v>38424.480000000003</v>
      </c>
      <c r="G53" s="2" t="s">
        <v>11</v>
      </c>
      <c r="H53" s="3">
        <v>4058497.53</v>
      </c>
    </row>
    <row r="54" spans="1:8" x14ac:dyDescent="0.35">
      <c r="A54" s="2" t="s">
        <v>207</v>
      </c>
      <c r="B54" s="2" t="s">
        <v>206</v>
      </c>
      <c r="C54" s="2" t="s">
        <v>10</v>
      </c>
      <c r="D54" s="3">
        <v>0</v>
      </c>
      <c r="E54" s="3">
        <v>29712.12</v>
      </c>
      <c r="F54" s="3">
        <v>29712.12</v>
      </c>
      <c r="G54" s="2" t="s">
        <v>11</v>
      </c>
      <c r="H54" s="3">
        <v>0</v>
      </c>
    </row>
    <row r="55" spans="1:8" x14ac:dyDescent="0.35">
      <c r="A55" s="2" t="s">
        <v>205</v>
      </c>
      <c r="B55" s="2" t="s">
        <v>204</v>
      </c>
      <c r="C55" s="2" t="s">
        <v>10</v>
      </c>
      <c r="D55" s="3">
        <v>0</v>
      </c>
      <c r="E55" s="3">
        <v>29708.1</v>
      </c>
      <c r="F55" s="3">
        <v>29708.1</v>
      </c>
      <c r="G55" s="2" t="s">
        <v>11</v>
      </c>
      <c r="H55" s="3">
        <v>93417.45</v>
      </c>
    </row>
    <row r="56" spans="1:8" x14ac:dyDescent="0.35">
      <c r="A56" s="2" t="s">
        <v>203</v>
      </c>
      <c r="B56" s="2" t="s">
        <v>202</v>
      </c>
      <c r="C56" s="2" t="s">
        <v>10</v>
      </c>
      <c r="D56" s="3">
        <v>0</v>
      </c>
      <c r="E56" s="3">
        <v>0</v>
      </c>
      <c r="F56" s="3">
        <v>0</v>
      </c>
      <c r="G56" s="2" t="s">
        <v>11</v>
      </c>
      <c r="H56" s="3">
        <v>0</v>
      </c>
    </row>
    <row r="57" spans="1:8" x14ac:dyDescent="0.35">
      <c r="A57" s="2" t="s">
        <v>155</v>
      </c>
      <c r="B57" s="2" t="s">
        <v>154</v>
      </c>
      <c r="C57" s="2" t="s">
        <v>10</v>
      </c>
      <c r="D57" s="3">
        <v>3062.99</v>
      </c>
      <c r="E57" s="3">
        <v>6999.99</v>
      </c>
      <c r="F57" s="3">
        <v>3937</v>
      </c>
      <c r="G57" s="2" t="s">
        <v>11</v>
      </c>
      <c r="H57" s="3">
        <v>591921.24</v>
      </c>
    </row>
    <row r="58" spans="1:8" x14ac:dyDescent="0.35">
      <c r="A58" s="2" t="s">
        <v>105</v>
      </c>
      <c r="B58" s="2" t="s">
        <v>104</v>
      </c>
      <c r="C58" s="2" t="s">
        <v>10</v>
      </c>
      <c r="D58" s="3">
        <v>1611.13</v>
      </c>
      <c r="E58" s="3">
        <v>1750.02</v>
      </c>
      <c r="F58" s="3">
        <v>138.88999999999999</v>
      </c>
      <c r="G58" s="2" t="s">
        <v>11</v>
      </c>
      <c r="H58" s="3">
        <v>48783.93</v>
      </c>
    </row>
    <row r="59" spans="1:8" x14ac:dyDescent="0.35">
      <c r="A59" s="2" t="s">
        <v>22</v>
      </c>
      <c r="B59" s="2" t="s">
        <v>23</v>
      </c>
      <c r="C59" s="2" t="s">
        <v>10</v>
      </c>
      <c r="D59" s="3">
        <v>99918.45</v>
      </c>
      <c r="E59" s="3">
        <v>10749.99</v>
      </c>
      <c r="F59" s="3">
        <v>-89168.46</v>
      </c>
      <c r="G59" s="2" t="s">
        <v>11</v>
      </c>
      <c r="H59" s="3">
        <v>376457.36</v>
      </c>
    </row>
    <row r="60" spans="1:8" x14ac:dyDescent="0.35">
      <c r="A60" s="2" t="s">
        <v>103</v>
      </c>
      <c r="B60" s="2" t="s">
        <v>102</v>
      </c>
      <c r="C60" s="2" t="s">
        <v>10</v>
      </c>
      <c r="D60" s="3">
        <v>1312.79</v>
      </c>
      <c r="E60" s="3">
        <v>624.99</v>
      </c>
      <c r="F60" s="3">
        <v>-687.8</v>
      </c>
      <c r="G60" s="2" t="s">
        <v>11</v>
      </c>
      <c r="H60" s="3">
        <v>48409.58</v>
      </c>
    </row>
    <row r="61" spans="1:8" x14ac:dyDescent="0.35">
      <c r="A61" s="2" t="s">
        <v>24</v>
      </c>
      <c r="B61" s="2" t="s">
        <v>25</v>
      </c>
      <c r="C61" s="2" t="s">
        <v>10</v>
      </c>
      <c r="D61" s="3">
        <v>72473.58</v>
      </c>
      <c r="E61" s="3">
        <v>15000</v>
      </c>
      <c r="F61" s="3">
        <v>-57473.58</v>
      </c>
      <c r="G61" s="2" t="s">
        <v>11</v>
      </c>
      <c r="H61" s="3">
        <v>336140.44</v>
      </c>
    </row>
    <row r="62" spans="1:8" x14ac:dyDescent="0.35">
      <c r="A62" s="2" t="s">
        <v>201</v>
      </c>
      <c r="B62" s="2" t="s">
        <v>200</v>
      </c>
      <c r="C62" s="2" t="s">
        <v>10</v>
      </c>
      <c r="D62" s="3">
        <v>0</v>
      </c>
      <c r="E62" s="3">
        <v>624.99</v>
      </c>
      <c r="F62" s="3">
        <v>624.99</v>
      </c>
      <c r="G62" s="2" t="s">
        <v>11</v>
      </c>
      <c r="H62" s="3">
        <v>34416.11</v>
      </c>
    </row>
    <row r="63" spans="1:8" x14ac:dyDescent="0.35">
      <c r="A63" s="2" t="s">
        <v>101</v>
      </c>
      <c r="B63" s="2" t="s">
        <v>100</v>
      </c>
      <c r="C63" s="2" t="s">
        <v>10</v>
      </c>
      <c r="D63" s="3">
        <v>-3.73</v>
      </c>
      <c r="E63" s="3">
        <v>3750</v>
      </c>
      <c r="F63" s="3">
        <v>3753.73</v>
      </c>
      <c r="G63" s="2" t="s">
        <v>11</v>
      </c>
      <c r="H63" s="3">
        <v>76334.67</v>
      </c>
    </row>
    <row r="64" spans="1:8" x14ac:dyDescent="0.35">
      <c r="A64" s="2" t="s">
        <v>149</v>
      </c>
      <c r="B64" s="2" t="s">
        <v>148</v>
      </c>
      <c r="C64" s="2" t="s">
        <v>10</v>
      </c>
      <c r="D64" s="3">
        <v>-200</v>
      </c>
      <c r="E64" s="3">
        <v>0</v>
      </c>
      <c r="F64" s="3">
        <v>200</v>
      </c>
      <c r="G64" s="2" t="s">
        <v>11</v>
      </c>
      <c r="H64" s="3">
        <v>-3444.75</v>
      </c>
    </row>
    <row r="65" spans="1:8" x14ac:dyDescent="0.35">
      <c r="A65" s="2" t="s">
        <v>199</v>
      </c>
      <c r="B65" s="2" t="s">
        <v>198</v>
      </c>
      <c r="C65" s="2" t="s">
        <v>10</v>
      </c>
      <c r="D65" s="3">
        <v>0</v>
      </c>
      <c r="E65" s="3">
        <v>0</v>
      </c>
      <c r="F65" s="3">
        <v>0</v>
      </c>
      <c r="G65" s="2" t="s">
        <v>11</v>
      </c>
      <c r="H65" s="3">
        <v>2848.05</v>
      </c>
    </row>
    <row r="66" spans="1:8" x14ac:dyDescent="0.35">
      <c r="A66" s="2" t="s">
        <v>99</v>
      </c>
      <c r="B66" s="2" t="s">
        <v>98</v>
      </c>
      <c r="C66" s="2" t="s">
        <v>10</v>
      </c>
      <c r="D66" s="3">
        <v>0</v>
      </c>
      <c r="E66" s="3">
        <v>249.99</v>
      </c>
      <c r="F66" s="3">
        <v>249.99</v>
      </c>
      <c r="G66" s="2" t="s">
        <v>11</v>
      </c>
      <c r="H66" s="3">
        <v>5756.73</v>
      </c>
    </row>
    <row r="67" spans="1:8" x14ac:dyDescent="0.35">
      <c r="A67" s="2" t="s">
        <v>26</v>
      </c>
      <c r="B67" s="2" t="s">
        <v>27</v>
      </c>
      <c r="C67" s="2" t="s">
        <v>10</v>
      </c>
      <c r="D67" s="3">
        <v>10487.8</v>
      </c>
      <c r="E67" s="3">
        <v>9999.99</v>
      </c>
      <c r="F67" s="3">
        <v>-487.81</v>
      </c>
      <c r="G67" s="2" t="s">
        <v>11</v>
      </c>
      <c r="H67" s="3">
        <v>287957.03000000003</v>
      </c>
    </row>
    <row r="68" spans="1:8" x14ac:dyDescent="0.35">
      <c r="A68" s="2" t="s">
        <v>197</v>
      </c>
      <c r="B68" s="2" t="s">
        <v>196</v>
      </c>
      <c r="C68" s="2" t="s">
        <v>10</v>
      </c>
      <c r="D68" s="3">
        <v>0</v>
      </c>
      <c r="E68" s="3">
        <v>0</v>
      </c>
      <c r="F68" s="3">
        <v>0</v>
      </c>
      <c r="G68" s="2" t="s">
        <v>11</v>
      </c>
      <c r="H68" s="3">
        <v>0</v>
      </c>
    </row>
    <row r="69" spans="1:8" x14ac:dyDescent="0.35">
      <c r="A69" s="2" t="s">
        <v>97</v>
      </c>
      <c r="B69" s="2" t="s">
        <v>96</v>
      </c>
      <c r="C69" s="2" t="s">
        <v>10</v>
      </c>
      <c r="D69" s="3">
        <v>1398.39</v>
      </c>
      <c r="E69" s="3">
        <v>1125</v>
      </c>
      <c r="F69" s="3">
        <v>-273.39</v>
      </c>
      <c r="G69" s="2" t="s">
        <v>11</v>
      </c>
      <c r="H69" s="3">
        <v>28232.639999999999</v>
      </c>
    </row>
    <row r="70" spans="1:8" x14ac:dyDescent="0.35">
      <c r="A70" s="2" t="s">
        <v>95</v>
      </c>
      <c r="B70" s="2" t="s">
        <v>94</v>
      </c>
      <c r="C70" s="2" t="s">
        <v>10</v>
      </c>
      <c r="D70" s="3">
        <v>5325.4</v>
      </c>
      <c r="E70" s="3">
        <v>2000.01</v>
      </c>
      <c r="F70" s="3">
        <v>-3325.39</v>
      </c>
      <c r="G70" s="2" t="s">
        <v>11</v>
      </c>
      <c r="H70" s="3">
        <v>52567.46</v>
      </c>
    </row>
    <row r="71" spans="1:8" x14ac:dyDescent="0.35">
      <c r="A71" s="2" t="s">
        <v>28</v>
      </c>
      <c r="B71" s="2" t="s">
        <v>29</v>
      </c>
      <c r="C71" s="2" t="s">
        <v>10</v>
      </c>
      <c r="D71" s="3">
        <v>1006.58</v>
      </c>
      <c r="E71" s="3">
        <v>624.99</v>
      </c>
      <c r="F71" s="3">
        <v>-381.59</v>
      </c>
      <c r="G71" s="2" t="s">
        <v>11</v>
      </c>
      <c r="H71" s="3">
        <v>16419.77</v>
      </c>
    </row>
    <row r="72" spans="1:8" x14ac:dyDescent="0.35">
      <c r="A72" s="2" t="s">
        <v>93</v>
      </c>
      <c r="B72" s="2" t="s">
        <v>92</v>
      </c>
      <c r="C72" s="2" t="s">
        <v>10</v>
      </c>
      <c r="D72" s="3">
        <v>75188.539999999994</v>
      </c>
      <c r="E72" s="3">
        <v>75127.259999999995</v>
      </c>
      <c r="F72" s="3">
        <v>-61.28</v>
      </c>
      <c r="G72" s="2" t="s">
        <v>11</v>
      </c>
      <c r="H72" s="3">
        <v>1744133.74</v>
      </c>
    </row>
    <row r="73" spans="1:8" x14ac:dyDescent="0.35">
      <c r="A73" s="2" t="s">
        <v>91</v>
      </c>
      <c r="B73" s="2" t="s">
        <v>90</v>
      </c>
      <c r="C73" s="2" t="s">
        <v>10</v>
      </c>
      <c r="D73" s="3">
        <v>8685.82</v>
      </c>
      <c r="E73" s="3">
        <v>0</v>
      </c>
      <c r="F73" s="3">
        <v>-8685.82</v>
      </c>
      <c r="G73" s="2" t="s">
        <v>11</v>
      </c>
      <c r="H73" s="3">
        <v>50911.1</v>
      </c>
    </row>
    <row r="74" spans="1:8" x14ac:dyDescent="0.35">
      <c r="A74" s="2" t="s">
        <v>195</v>
      </c>
      <c r="B74" s="2" t="s">
        <v>194</v>
      </c>
      <c r="C74" s="2" t="s">
        <v>10</v>
      </c>
      <c r="D74" s="3">
        <v>0</v>
      </c>
      <c r="E74" s="3">
        <v>0</v>
      </c>
      <c r="F74" s="3">
        <v>0</v>
      </c>
      <c r="G74" s="2" t="s">
        <v>11</v>
      </c>
      <c r="H74" s="3">
        <v>294.12</v>
      </c>
    </row>
    <row r="75" spans="1:8" x14ac:dyDescent="0.35">
      <c r="A75" s="2" t="s">
        <v>89</v>
      </c>
      <c r="B75" s="2" t="s">
        <v>88</v>
      </c>
      <c r="C75" s="2" t="s">
        <v>10</v>
      </c>
      <c r="D75" s="3">
        <v>-541.01</v>
      </c>
      <c r="E75" s="3">
        <v>0</v>
      </c>
      <c r="F75" s="3">
        <v>541.01</v>
      </c>
      <c r="G75" s="2" t="s">
        <v>11</v>
      </c>
      <c r="H75" s="3">
        <v>-33452.81</v>
      </c>
    </row>
    <row r="76" spans="1:8" x14ac:dyDescent="0.35">
      <c r="A76" s="2" t="s">
        <v>193</v>
      </c>
      <c r="B76" s="2" t="s">
        <v>192</v>
      </c>
      <c r="C76" s="2" t="s">
        <v>10</v>
      </c>
      <c r="D76" s="3">
        <v>0</v>
      </c>
      <c r="E76" s="3">
        <v>0</v>
      </c>
      <c r="F76" s="3">
        <v>0</v>
      </c>
      <c r="G76" s="2" t="s">
        <v>11</v>
      </c>
      <c r="H76" s="3">
        <v>0</v>
      </c>
    </row>
    <row r="77" spans="1:8" x14ac:dyDescent="0.35">
      <c r="A77" s="2" t="s">
        <v>87</v>
      </c>
      <c r="B77" s="2" t="s">
        <v>86</v>
      </c>
      <c r="C77" s="2" t="s">
        <v>10</v>
      </c>
      <c r="D77" s="3">
        <v>-451</v>
      </c>
      <c r="E77" s="3">
        <v>1287.51</v>
      </c>
      <c r="F77" s="3">
        <v>1738.51</v>
      </c>
      <c r="G77" s="2" t="s">
        <v>11</v>
      </c>
      <c r="H77" s="3">
        <v>53651.63</v>
      </c>
    </row>
    <row r="78" spans="1:8" x14ac:dyDescent="0.35">
      <c r="A78" s="2" t="s">
        <v>85</v>
      </c>
      <c r="B78" s="2" t="s">
        <v>84</v>
      </c>
      <c r="C78" s="2" t="s">
        <v>10</v>
      </c>
      <c r="D78" s="3">
        <v>2759.4</v>
      </c>
      <c r="E78" s="3">
        <v>3750</v>
      </c>
      <c r="F78" s="3">
        <v>990.6</v>
      </c>
      <c r="G78" s="2" t="s">
        <v>11</v>
      </c>
      <c r="H78" s="3">
        <v>85634.14</v>
      </c>
    </row>
    <row r="79" spans="1:8" x14ac:dyDescent="0.35">
      <c r="A79" s="2" t="s">
        <v>83</v>
      </c>
      <c r="B79" s="2" t="s">
        <v>82</v>
      </c>
      <c r="C79" s="2" t="s">
        <v>10</v>
      </c>
      <c r="D79" s="3">
        <v>3633</v>
      </c>
      <c r="E79" s="3">
        <v>3750</v>
      </c>
      <c r="F79" s="3">
        <v>117</v>
      </c>
      <c r="G79" s="2" t="s">
        <v>11</v>
      </c>
      <c r="H79" s="3">
        <v>91270.2</v>
      </c>
    </row>
    <row r="80" spans="1:8" x14ac:dyDescent="0.35">
      <c r="A80" s="2" t="s">
        <v>81</v>
      </c>
      <c r="B80" s="2" t="s">
        <v>80</v>
      </c>
      <c r="C80" s="2" t="s">
        <v>10</v>
      </c>
      <c r="D80" s="3">
        <v>199.59</v>
      </c>
      <c r="E80" s="3">
        <v>2499.9899999999998</v>
      </c>
      <c r="F80" s="3">
        <v>2300.4</v>
      </c>
      <c r="G80" s="2" t="s">
        <v>11</v>
      </c>
      <c r="H80" s="3">
        <v>43674.400000000001</v>
      </c>
    </row>
    <row r="81" spans="1:8" x14ac:dyDescent="0.35">
      <c r="A81" s="2" t="s">
        <v>30</v>
      </c>
      <c r="B81" s="2" t="s">
        <v>31</v>
      </c>
      <c r="C81" s="2" t="s">
        <v>10</v>
      </c>
      <c r="D81" s="3">
        <v>10417.950000000001</v>
      </c>
      <c r="E81" s="3">
        <v>6000</v>
      </c>
      <c r="F81" s="3">
        <v>-4417.95</v>
      </c>
      <c r="G81" s="2" t="s">
        <v>11</v>
      </c>
      <c r="H81" s="3">
        <v>184740.39</v>
      </c>
    </row>
    <row r="82" spans="1:8" x14ac:dyDescent="0.35">
      <c r="A82" s="2" t="s">
        <v>191</v>
      </c>
      <c r="B82" s="2" t="s">
        <v>190</v>
      </c>
      <c r="C82" s="2" t="s">
        <v>10</v>
      </c>
      <c r="D82" s="3">
        <v>0</v>
      </c>
      <c r="E82" s="3">
        <v>0</v>
      </c>
      <c r="F82" s="3">
        <v>0</v>
      </c>
      <c r="G82" s="2" t="s">
        <v>11</v>
      </c>
      <c r="H82" s="3">
        <v>1013.12</v>
      </c>
    </row>
    <row r="83" spans="1:8" x14ac:dyDescent="0.35">
      <c r="A83" s="2" t="s">
        <v>79</v>
      </c>
      <c r="B83" s="2" t="s">
        <v>78</v>
      </c>
      <c r="C83" s="2" t="s">
        <v>10</v>
      </c>
      <c r="D83" s="3">
        <v>5386.23</v>
      </c>
      <c r="E83" s="3">
        <v>3000.15</v>
      </c>
      <c r="F83" s="3">
        <v>-2386.08</v>
      </c>
      <c r="G83" s="2" t="s">
        <v>11</v>
      </c>
      <c r="H83" s="3">
        <v>116279.43</v>
      </c>
    </row>
    <row r="84" spans="1:8" x14ac:dyDescent="0.35">
      <c r="A84" s="2" t="s">
        <v>77</v>
      </c>
      <c r="B84" s="2" t="s">
        <v>76</v>
      </c>
      <c r="C84" s="2" t="s">
        <v>10</v>
      </c>
      <c r="D84" s="3">
        <v>1285.5899999999999</v>
      </c>
      <c r="E84" s="3">
        <v>1250.01</v>
      </c>
      <c r="F84" s="3">
        <v>-35.58</v>
      </c>
      <c r="G84" s="2" t="s">
        <v>11</v>
      </c>
      <c r="H84" s="3">
        <v>25701.26</v>
      </c>
    </row>
    <row r="85" spans="1:8" x14ac:dyDescent="0.35">
      <c r="A85" s="2" t="s">
        <v>32</v>
      </c>
      <c r="B85" s="2" t="s">
        <v>33</v>
      </c>
      <c r="C85" s="2" t="s">
        <v>10</v>
      </c>
      <c r="D85" s="3">
        <v>14257.14</v>
      </c>
      <c r="E85" s="3">
        <v>9999.99</v>
      </c>
      <c r="F85" s="3">
        <v>-4257.1499999999996</v>
      </c>
      <c r="G85" s="2" t="s">
        <v>11</v>
      </c>
      <c r="H85" s="3">
        <v>211100.86</v>
      </c>
    </row>
    <row r="86" spans="1:8" x14ac:dyDescent="0.35">
      <c r="A86" s="2" t="s">
        <v>75</v>
      </c>
      <c r="B86" s="2" t="s">
        <v>74</v>
      </c>
      <c r="C86" s="2" t="s">
        <v>10</v>
      </c>
      <c r="D86" s="3">
        <v>42.63</v>
      </c>
      <c r="E86" s="3">
        <v>4237.5</v>
      </c>
      <c r="F86" s="3">
        <v>4194.87</v>
      </c>
      <c r="G86" s="2" t="s">
        <v>11</v>
      </c>
      <c r="H86" s="3">
        <v>50947.51</v>
      </c>
    </row>
    <row r="87" spans="1:8" x14ac:dyDescent="0.35">
      <c r="A87" s="2" t="s">
        <v>189</v>
      </c>
      <c r="B87" s="2" t="s">
        <v>188</v>
      </c>
      <c r="C87" s="2" t="s">
        <v>10</v>
      </c>
      <c r="D87" s="3">
        <v>0</v>
      </c>
      <c r="E87" s="3">
        <v>0</v>
      </c>
      <c r="F87" s="3">
        <v>0</v>
      </c>
      <c r="G87" s="2" t="s">
        <v>11</v>
      </c>
      <c r="H87" s="3">
        <v>0</v>
      </c>
    </row>
    <row r="88" spans="1:8" x14ac:dyDescent="0.35">
      <c r="A88" s="2" t="s">
        <v>73</v>
      </c>
      <c r="B88" s="2" t="s">
        <v>72</v>
      </c>
      <c r="C88" s="2" t="s">
        <v>10</v>
      </c>
      <c r="D88" s="3">
        <v>1706.67</v>
      </c>
      <c r="E88" s="3">
        <v>3125.01</v>
      </c>
      <c r="F88" s="3">
        <v>1418.34</v>
      </c>
      <c r="G88" s="2" t="s">
        <v>11</v>
      </c>
      <c r="H88" s="3">
        <v>79943.94</v>
      </c>
    </row>
    <row r="89" spans="1:8" x14ac:dyDescent="0.35">
      <c r="A89" s="2" t="s">
        <v>71</v>
      </c>
      <c r="B89" s="2" t="s">
        <v>70</v>
      </c>
      <c r="C89" s="2" t="s">
        <v>10</v>
      </c>
      <c r="D89" s="3">
        <v>-707.11</v>
      </c>
      <c r="E89" s="3">
        <v>1374.99</v>
      </c>
      <c r="F89" s="3">
        <v>2082.1</v>
      </c>
      <c r="G89" s="2" t="s">
        <v>11</v>
      </c>
      <c r="H89" s="3">
        <v>24772.55</v>
      </c>
    </row>
    <row r="90" spans="1:8" x14ac:dyDescent="0.35">
      <c r="A90" s="2" t="s">
        <v>34</v>
      </c>
      <c r="B90" s="2" t="s">
        <v>35</v>
      </c>
      <c r="C90" s="2" t="s">
        <v>10</v>
      </c>
      <c r="D90" s="3">
        <v>21208.21</v>
      </c>
      <c r="E90" s="3">
        <v>28925.01</v>
      </c>
      <c r="F90" s="3">
        <v>7716.8</v>
      </c>
      <c r="G90" s="2" t="s">
        <v>11</v>
      </c>
      <c r="H90" s="3">
        <v>530485.97</v>
      </c>
    </row>
    <row r="91" spans="1:8" x14ac:dyDescent="0.35">
      <c r="A91" s="2" t="s">
        <v>69</v>
      </c>
      <c r="B91" s="2" t="s">
        <v>68</v>
      </c>
      <c r="C91" s="2" t="s">
        <v>10</v>
      </c>
      <c r="D91" s="3">
        <v>17388</v>
      </c>
      <c r="E91" s="3">
        <v>17648.82</v>
      </c>
      <c r="F91" s="3">
        <v>260.82</v>
      </c>
      <c r="G91" s="2" t="s">
        <v>11</v>
      </c>
      <c r="H91" s="3">
        <v>410296</v>
      </c>
    </row>
    <row r="92" spans="1:8" x14ac:dyDescent="0.35">
      <c r="A92" s="2" t="s">
        <v>67</v>
      </c>
      <c r="B92" s="2" t="s">
        <v>66</v>
      </c>
      <c r="C92" s="2" t="s">
        <v>10</v>
      </c>
      <c r="D92" s="3">
        <v>5959.81</v>
      </c>
      <c r="E92" s="3">
        <v>4294.5600000000004</v>
      </c>
      <c r="F92" s="3">
        <v>-1665.25</v>
      </c>
      <c r="G92" s="2" t="s">
        <v>11</v>
      </c>
      <c r="H92" s="3">
        <v>47648.52</v>
      </c>
    </row>
    <row r="93" spans="1:8" x14ac:dyDescent="0.35">
      <c r="A93" s="2" t="s">
        <v>65</v>
      </c>
      <c r="B93" s="2" t="s">
        <v>64</v>
      </c>
      <c r="C93" s="2" t="s">
        <v>10</v>
      </c>
      <c r="D93" s="3">
        <v>10988.76</v>
      </c>
      <c r="E93" s="3">
        <v>19982.64</v>
      </c>
      <c r="F93" s="3">
        <v>8993.8799999999992</v>
      </c>
      <c r="G93" s="2" t="s">
        <v>11</v>
      </c>
      <c r="H93" s="3">
        <v>1014806.51</v>
      </c>
    </row>
    <row r="94" spans="1:8" x14ac:dyDescent="0.35">
      <c r="A94" s="2" t="s">
        <v>63</v>
      </c>
      <c r="B94" s="2" t="s">
        <v>62</v>
      </c>
      <c r="C94" s="2" t="s">
        <v>10</v>
      </c>
      <c r="D94" s="3">
        <v>9941.89</v>
      </c>
      <c r="E94" s="3">
        <v>12449.7</v>
      </c>
      <c r="F94" s="3">
        <v>2507.81</v>
      </c>
      <c r="G94" s="2" t="s">
        <v>11</v>
      </c>
      <c r="H94" s="3">
        <v>91708.25</v>
      </c>
    </row>
    <row r="95" spans="1:8" x14ac:dyDescent="0.35">
      <c r="A95" s="2" t="s">
        <v>61</v>
      </c>
      <c r="B95" s="2" t="s">
        <v>60</v>
      </c>
      <c r="C95" s="2" t="s">
        <v>10</v>
      </c>
      <c r="D95" s="3">
        <v>20219.75</v>
      </c>
      <c r="E95" s="3">
        <v>12762.84</v>
      </c>
      <c r="F95" s="3">
        <v>-7456.91</v>
      </c>
      <c r="G95" s="2" t="s">
        <v>11</v>
      </c>
      <c r="H95" s="3">
        <v>100112.16</v>
      </c>
    </row>
    <row r="96" spans="1:8" x14ac:dyDescent="0.35">
      <c r="A96" s="2" t="s">
        <v>187</v>
      </c>
      <c r="B96" s="2" t="s">
        <v>186</v>
      </c>
      <c r="C96" s="2" t="s">
        <v>10</v>
      </c>
      <c r="D96" s="3">
        <v>0</v>
      </c>
      <c r="E96" s="3">
        <v>1250.01</v>
      </c>
      <c r="F96" s="3">
        <v>1250.01</v>
      </c>
      <c r="G96" s="2" t="s">
        <v>11</v>
      </c>
      <c r="H96" s="3">
        <v>30162.76</v>
      </c>
    </row>
    <row r="97" spans="1:8" x14ac:dyDescent="0.35">
      <c r="A97" s="2" t="s">
        <v>59</v>
      </c>
      <c r="B97" s="2" t="s">
        <v>58</v>
      </c>
      <c r="C97" s="2" t="s">
        <v>10</v>
      </c>
      <c r="D97" s="3">
        <v>1125.23</v>
      </c>
      <c r="E97" s="3">
        <v>6274.98</v>
      </c>
      <c r="F97" s="3">
        <v>5149.75</v>
      </c>
      <c r="G97" s="2" t="s">
        <v>11</v>
      </c>
      <c r="H97" s="3">
        <v>101912.34</v>
      </c>
    </row>
    <row r="98" spans="1:8" x14ac:dyDescent="0.35">
      <c r="A98" s="2" t="s">
        <v>57</v>
      </c>
      <c r="B98" s="2" t="s">
        <v>56</v>
      </c>
      <c r="C98" s="2" t="s">
        <v>10</v>
      </c>
      <c r="D98" s="3">
        <v>2220.5</v>
      </c>
      <c r="E98" s="3">
        <v>750</v>
      </c>
      <c r="F98" s="3">
        <v>-1470.5</v>
      </c>
      <c r="G98" s="2" t="s">
        <v>11</v>
      </c>
      <c r="H98" s="3">
        <v>16021.56</v>
      </c>
    </row>
    <row r="99" spans="1:8" x14ac:dyDescent="0.35">
      <c r="A99" s="2" t="s">
        <v>55</v>
      </c>
      <c r="B99" s="2" t="s">
        <v>54</v>
      </c>
      <c r="C99" s="2" t="s">
        <v>10</v>
      </c>
      <c r="D99" s="3">
        <v>2894.25</v>
      </c>
      <c r="E99" s="3">
        <v>2059.1999999999998</v>
      </c>
      <c r="F99" s="3">
        <v>-835.05</v>
      </c>
      <c r="G99" s="2" t="s">
        <v>11</v>
      </c>
      <c r="H99" s="3">
        <v>77190.75</v>
      </c>
    </row>
    <row r="100" spans="1:8" x14ac:dyDescent="0.35">
      <c r="A100" s="2" t="s">
        <v>153</v>
      </c>
      <c r="B100" s="2" t="s">
        <v>152</v>
      </c>
      <c r="C100" s="2" t="s">
        <v>10</v>
      </c>
      <c r="D100" s="3">
        <v>199.81</v>
      </c>
      <c r="E100" s="3">
        <v>1250.01</v>
      </c>
      <c r="F100" s="3">
        <v>1050.2</v>
      </c>
      <c r="G100" s="2" t="s">
        <v>11</v>
      </c>
      <c r="H100" s="3">
        <v>17648.78</v>
      </c>
    </row>
    <row r="101" spans="1:8" x14ac:dyDescent="0.35">
      <c r="A101" s="2" t="s">
        <v>53</v>
      </c>
      <c r="B101" s="2" t="s">
        <v>52</v>
      </c>
      <c r="C101" s="2" t="s">
        <v>10</v>
      </c>
      <c r="D101" s="3">
        <v>11636.34</v>
      </c>
      <c r="E101" s="3">
        <v>11441.55</v>
      </c>
      <c r="F101" s="3">
        <v>-194.79</v>
      </c>
      <c r="G101" s="2" t="s">
        <v>11</v>
      </c>
      <c r="H101" s="3">
        <v>267166.98</v>
      </c>
    </row>
    <row r="102" spans="1:8" x14ac:dyDescent="0.35">
      <c r="A102" s="2" t="s">
        <v>51</v>
      </c>
      <c r="B102" s="2" t="s">
        <v>50</v>
      </c>
      <c r="C102" s="2" t="s">
        <v>10</v>
      </c>
      <c r="D102" s="3">
        <v>488.52</v>
      </c>
      <c r="E102" s="3">
        <v>875.01</v>
      </c>
      <c r="F102" s="3">
        <v>386.49</v>
      </c>
      <c r="G102" s="2" t="s">
        <v>11</v>
      </c>
      <c r="H102" s="3">
        <v>20436.060000000001</v>
      </c>
    </row>
    <row r="103" spans="1:8" x14ac:dyDescent="0.35">
      <c r="A103" s="2" t="s">
        <v>49</v>
      </c>
      <c r="B103" s="2" t="s">
        <v>48</v>
      </c>
      <c r="C103" s="2" t="s">
        <v>10</v>
      </c>
      <c r="D103" s="3">
        <v>2613.92</v>
      </c>
      <c r="E103" s="3">
        <v>3750</v>
      </c>
      <c r="F103" s="3">
        <v>1136.08</v>
      </c>
      <c r="G103" s="2" t="s">
        <v>11</v>
      </c>
      <c r="H103" s="3">
        <v>79003.100000000006</v>
      </c>
    </row>
    <row r="104" spans="1:8" x14ac:dyDescent="0.35">
      <c r="A104" s="2" t="s">
        <v>47</v>
      </c>
      <c r="B104" s="2" t="s">
        <v>46</v>
      </c>
      <c r="C104" s="2" t="s">
        <v>10</v>
      </c>
      <c r="D104" s="3">
        <v>7793.85</v>
      </c>
      <c r="E104" s="3">
        <v>6257.58</v>
      </c>
      <c r="F104" s="3">
        <v>-1536.27</v>
      </c>
      <c r="G104" s="2" t="s">
        <v>11</v>
      </c>
      <c r="H104" s="3">
        <v>89380.7</v>
      </c>
    </row>
    <row r="105" spans="1:8" x14ac:dyDescent="0.35">
      <c r="A105" s="2" t="s">
        <v>45</v>
      </c>
      <c r="B105" s="2" t="s">
        <v>44</v>
      </c>
      <c r="C105" s="2" t="s">
        <v>10</v>
      </c>
      <c r="D105" s="3">
        <v>539.99</v>
      </c>
      <c r="E105" s="3">
        <v>5625.03</v>
      </c>
      <c r="F105" s="3">
        <v>5085.04</v>
      </c>
      <c r="G105" s="2" t="s">
        <v>11</v>
      </c>
      <c r="H105" s="3">
        <v>92285.72</v>
      </c>
    </row>
    <row r="106" spans="1:8" x14ac:dyDescent="0.35">
      <c r="A106" s="2" t="s">
        <v>43</v>
      </c>
      <c r="B106" s="2" t="s">
        <v>42</v>
      </c>
      <c r="C106" s="2" t="s">
        <v>10</v>
      </c>
      <c r="D106" s="3">
        <v>0</v>
      </c>
      <c r="E106" s="3">
        <v>0</v>
      </c>
      <c r="F106" s="3">
        <v>0</v>
      </c>
      <c r="G106" s="2" t="s">
        <v>11</v>
      </c>
      <c r="H106" s="3">
        <v>0</v>
      </c>
    </row>
    <row r="107" spans="1:8" x14ac:dyDescent="0.35">
      <c r="A107" s="2" t="s">
        <v>41</v>
      </c>
      <c r="B107" s="2" t="s">
        <v>40</v>
      </c>
      <c r="C107" s="2" t="s">
        <v>10</v>
      </c>
      <c r="D107" s="3">
        <v>0</v>
      </c>
      <c r="E107" s="3">
        <v>0</v>
      </c>
      <c r="F107" s="3">
        <v>0</v>
      </c>
      <c r="G107" s="2" t="s">
        <v>11</v>
      </c>
      <c r="H107" s="3">
        <v>-51821.94</v>
      </c>
    </row>
    <row r="108" spans="1:8" x14ac:dyDescent="0.35">
      <c r="A108" s="2" t="s">
        <v>151</v>
      </c>
      <c r="B108" s="2" t="s">
        <v>150</v>
      </c>
      <c r="C108" s="2" t="s">
        <v>10</v>
      </c>
      <c r="D108" s="3">
        <v>158.01</v>
      </c>
      <c r="E108" s="3">
        <v>249.99</v>
      </c>
      <c r="F108" s="3">
        <v>91.98</v>
      </c>
      <c r="G108" s="2" t="s">
        <v>11</v>
      </c>
      <c r="H108" s="3">
        <v>12909.73</v>
      </c>
    </row>
    <row r="109" spans="1:8" x14ac:dyDescent="0.35">
      <c r="A109" s="2" t="s">
        <v>185</v>
      </c>
      <c r="B109" s="2" t="s">
        <v>184</v>
      </c>
      <c r="C109" s="2" t="s">
        <v>10</v>
      </c>
      <c r="D109" s="3">
        <v>0</v>
      </c>
      <c r="E109" s="3">
        <v>0</v>
      </c>
      <c r="F109" s="3">
        <v>0</v>
      </c>
      <c r="G109" s="2" t="s">
        <v>11</v>
      </c>
      <c r="H109" s="3">
        <v>0</v>
      </c>
    </row>
    <row r="110" spans="1:8" x14ac:dyDescent="0.35">
      <c r="A110" s="2" t="s">
        <v>183</v>
      </c>
      <c r="B110" s="2" t="s">
        <v>182</v>
      </c>
      <c r="C110" s="2" t="s">
        <v>10</v>
      </c>
      <c r="D110" s="3">
        <v>0</v>
      </c>
      <c r="E110" s="3">
        <v>0</v>
      </c>
      <c r="F110" s="3">
        <v>0</v>
      </c>
      <c r="G110" s="2" t="s">
        <v>11</v>
      </c>
      <c r="H110" s="3">
        <v>0</v>
      </c>
    </row>
    <row r="111" spans="1:8" x14ac:dyDescent="0.35">
      <c r="A111" s="2" t="s">
        <v>39</v>
      </c>
      <c r="B111" s="2" t="s">
        <v>38</v>
      </c>
      <c r="C111" s="2" t="s">
        <v>10</v>
      </c>
      <c r="D111" s="3">
        <v>87632.85</v>
      </c>
      <c r="E111" s="3">
        <v>95812.5</v>
      </c>
      <c r="F111" s="3">
        <v>8179.65</v>
      </c>
      <c r="G111" s="2" t="s">
        <v>11</v>
      </c>
      <c r="H111" s="3">
        <v>2012638.8</v>
      </c>
    </row>
    <row r="112" spans="1:8" x14ac:dyDescent="0.35">
      <c r="A112" s="2" t="s">
        <v>37</v>
      </c>
      <c r="B112" s="2" t="s">
        <v>36</v>
      </c>
      <c r="C112" s="2" t="s">
        <v>10</v>
      </c>
      <c r="D112" s="3">
        <v>22095.42</v>
      </c>
      <c r="E112" s="3">
        <v>20701.080000000002</v>
      </c>
      <c r="F112" s="3">
        <v>-1394.34</v>
      </c>
      <c r="G112" s="2" t="s">
        <v>11</v>
      </c>
      <c r="H112" s="3">
        <v>691295.95</v>
      </c>
    </row>
    <row r="113" spans="1:8" x14ac:dyDescent="0.35">
      <c r="A113" s="2" t="s">
        <v>181</v>
      </c>
      <c r="B113" s="2" t="s">
        <v>180</v>
      </c>
      <c r="C113" s="2" t="s">
        <v>10</v>
      </c>
      <c r="D113" s="3">
        <v>0</v>
      </c>
      <c r="E113" s="3">
        <v>0</v>
      </c>
      <c r="F113" s="3">
        <v>0</v>
      </c>
      <c r="G113" s="2" t="s">
        <v>11</v>
      </c>
      <c r="H113" s="3"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Summary</vt:lpstr>
      <vt:lpstr>Calcs</vt:lpstr>
      <vt:lpstr>Apr-Jun LTC</vt:lpstr>
      <vt:lpstr>Jul-Sep LTC</vt:lpstr>
      <vt:lpstr>Oct-Dec LTC</vt:lpstr>
      <vt:lpstr>Apr-Jun 019</vt:lpstr>
      <vt:lpstr>Jul-Sep 019</vt:lpstr>
      <vt:lpstr>Oct-Dec 019</vt:lpstr>
      <vt:lpstr>Apr-JunLTC</vt:lpstr>
      <vt:lpstr>Jul-SepLTC</vt:lpstr>
      <vt:lpstr>Oct-DecLTC</vt:lpstr>
      <vt:lpstr>Sheet6</vt:lpstr>
      <vt:lpstr>Calcs!Print_Area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Martin</dc:creator>
  <cp:lastModifiedBy>Elaine Shantz</cp:lastModifiedBy>
  <cp:lastPrinted>2021-02-05T17:19:02Z</cp:lastPrinted>
  <dcterms:created xsi:type="dcterms:W3CDTF">2021-02-01T22:15:50Z</dcterms:created>
  <dcterms:modified xsi:type="dcterms:W3CDTF">2021-02-20T00:01:42Z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